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15aw002la\Documents\Docencia UTP\2017\I SEMESTRE\Representaciones Graficas\"/>
    </mc:Choice>
  </mc:AlternateContent>
  <bookViews>
    <workbookView xWindow="0" yWindow="0" windowWidth="20490" windowHeight="7530" activeTab="1"/>
  </bookViews>
  <sheets>
    <sheet name="buscar-calificación" sheetId="7" r:id="rId1"/>
    <sheet name="calificación" sheetId="5" r:id="rId2"/>
    <sheet name="semestral" sheetId="6" r:id="rId3"/>
    <sheet name="laminas" sheetId="1" state="hidden" r:id="rId4"/>
    <sheet name="Parciales" sheetId="3" r:id="rId5"/>
    <sheet name="tareas" sheetId="2" state="hidden" r:id="rId6"/>
    <sheet name="proyecto" sheetId="4" r:id="rId7"/>
  </sheets>
  <calcPr calcId="171026"/>
</workbook>
</file>

<file path=xl/calcChain.xml><?xml version="1.0" encoding="utf-8"?>
<calcChain xmlns="http://schemas.openxmlformats.org/spreadsheetml/2006/main">
  <c r="B19" i="7" l="1"/>
  <c r="C19" i="7"/>
  <c r="D19" i="7"/>
  <c r="E19" i="7"/>
  <c r="F19" i="7"/>
  <c r="G19" i="7"/>
  <c r="H19" i="7"/>
  <c r="I19" i="7"/>
  <c r="J19" i="7"/>
  <c r="K19" i="7"/>
  <c r="L19" i="7"/>
  <c r="A19" i="7"/>
  <c r="L14" i="7"/>
  <c r="M14" i="7"/>
  <c r="N14" i="7"/>
  <c r="O14" i="7"/>
  <c r="P14" i="7"/>
  <c r="Q14" i="7"/>
  <c r="B14" i="7"/>
  <c r="C14" i="7"/>
  <c r="D14" i="7"/>
  <c r="E14" i="7"/>
  <c r="F14" i="7"/>
  <c r="G14" i="7"/>
  <c r="H14" i="7"/>
  <c r="I14" i="7"/>
  <c r="J14" i="7"/>
  <c r="K14" i="7"/>
  <c r="A14" i="7"/>
  <c r="M3" i="7"/>
  <c r="M4" i="7" s="1"/>
  <c r="L3" i="7"/>
  <c r="L4" i="7" s="1"/>
  <c r="K3" i="7"/>
  <c r="K4" i="7" s="1"/>
  <c r="J3" i="7"/>
  <c r="J4" i="7" s="1"/>
  <c r="I3" i="7"/>
  <c r="I4" i="7" s="1"/>
  <c r="C3" i="7"/>
  <c r="D3" i="7"/>
  <c r="B3" i="7"/>
  <c r="E3" i="5"/>
  <c r="E10" i="5"/>
  <c r="E14" i="5"/>
  <c r="F3" i="6"/>
  <c r="F4" i="6"/>
  <c r="F5" i="6"/>
  <c r="F6" i="6"/>
  <c r="F7" i="6"/>
  <c r="F8" i="6"/>
  <c r="E8" i="5" s="1"/>
  <c r="F9" i="6"/>
  <c r="F10" i="6"/>
  <c r="F11" i="6"/>
  <c r="F12" i="6"/>
  <c r="F13" i="6"/>
  <c r="F14" i="6"/>
  <c r="F15" i="6"/>
  <c r="F16" i="6"/>
  <c r="F17" i="6"/>
  <c r="F18" i="6"/>
  <c r="E18" i="5" s="1"/>
  <c r="F19" i="6"/>
  <c r="F20" i="6"/>
  <c r="E20" i="5" s="1"/>
  <c r="F21" i="6"/>
  <c r="F22" i="6"/>
  <c r="E22" i="5" s="1"/>
  <c r="F23" i="6"/>
  <c r="F24" i="6"/>
  <c r="F25" i="6"/>
  <c r="F26" i="6"/>
  <c r="F27" i="6"/>
  <c r="F28" i="6"/>
  <c r="E28" i="5" s="1"/>
  <c r="F29" i="6"/>
  <c r="E29" i="5" s="1"/>
  <c r="F30" i="6"/>
  <c r="F2" i="6"/>
  <c r="F5" i="2"/>
  <c r="F6" i="2"/>
  <c r="F7" i="2"/>
  <c r="F8" i="2"/>
  <c r="F10" i="2"/>
  <c r="F11" i="2"/>
  <c r="F12" i="2"/>
  <c r="F13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1" i="2"/>
  <c r="F3" i="2"/>
  <c r="F4" i="3"/>
  <c r="F5" i="3"/>
  <c r="F6" i="3"/>
  <c r="F7" i="3"/>
  <c r="F9" i="3"/>
  <c r="F10" i="3"/>
  <c r="F11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30" i="3"/>
  <c r="F2" i="3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" i="1"/>
  <c r="F3" i="4"/>
  <c r="F4" i="4"/>
  <c r="E4" i="5" s="1"/>
  <c r="F5" i="4"/>
  <c r="E5" i="5" s="1"/>
  <c r="F6" i="4"/>
  <c r="E6" i="5" s="1"/>
  <c r="F7" i="4"/>
  <c r="E7" i="5" s="1"/>
  <c r="F8" i="4"/>
  <c r="F9" i="4"/>
  <c r="F10" i="4"/>
  <c r="F11" i="4"/>
  <c r="E11" i="5" s="1"/>
  <c r="F12" i="4"/>
  <c r="F13" i="4"/>
  <c r="E13" i="5" s="1"/>
  <c r="F14" i="4"/>
  <c r="F15" i="4"/>
  <c r="E15" i="5" s="1"/>
  <c r="F16" i="4"/>
  <c r="F17" i="4"/>
  <c r="E17" i="5" s="1"/>
  <c r="F18" i="4"/>
  <c r="F19" i="4"/>
  <c r="E19" i="5" s="1"/>
  <c r="F20" i="4"/>
  <c r="F21" i="4"/>
  <c r="F22" i="4"/>
  <c r="F23" i="4"/>
  <c r="E23" i="5" s="1"/>
  <c r="F24" i="4"/>
  <c r="E24" i="5" s="1"/>
  <c r="F25" i="4"/>
  <c r="E25" i="5" s="1"/>
  <c r="F26" i="4"/>
  <c r="F27" i="4"/>
  <c r="E27" i="5" s="1"/>
  <c r="F28" i="4"/>
  <c r="F29" i="4"/>
  <c r="F30" i="4"/>
  <c r="E30" i="5" s="1"/>
  <c r="F2" i="4"/>
  <c r="E4" i="3"/>
  <c r="E5" i="3"/>
  <c r="E6" i="3"/>
  <c r="E7" i="3"/>
  <c r="E9" i="3"/>
  <c r="E10" i="3"/>
  <c r="E11" i="3"/>
  <c r="E12" i="3"/>
  <c r="E13" i="3"/>
  <c r="E14" i="3"/>
  <c r="E15" i="3"/>
  <c r="E16" i="3"/>
  <c r="E17" i="3"/>
  <c r="E19" i="3"/>
  <c r="E20" i="3"/>
  <c r="E21" i="3"/>
  <c r="E22" i="3"/>
  <c r="E23" i="3"/>
  <c r="E24" i="3"/>
  <c r="E25" i="3"/>
  <c r="E26" i="3"/>
  <c r="E27" i="3"/>
  <c r="E28" i="3"/>
  <c r="E30" i="3"/>
  <c r="E2" i="3"/>
  <c r="G31" i="2"/>
  <c r="E31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G3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" i="1"/>
  <c r="E21" i="5" l="1"/>
  <c r="E16" i="5"/>
  <c r="E9" i="5"/>
  <c r="E2" i="5"/>
  <c r="E26" i="5"/>
  <c r="E12" i="5"/>
  <c r="E3" i="7"/>
  <c r="E6" i="7" s="1"/>
  <c r="N4" i="7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" i="1"/>
  <c r="C6" i="7" l="1"/>
  <c r="D6" i="7"/>
  <c r="B6" i="7"/>
</calcChain>
</file>

<file path=xl/sharedStrings.xml><?xml version="1.0" encoding="utf-8"?>
<sst xmlns="http://schemas.openxmlformats.org/spreadsheetml/2006/main" count="667" uniqueCount="142">
  <si>
    <t>Nombre</t>
  </si>
  <si>
    <t>Cédula</t>
  </si>
  <si>
    <t>Número</t>
  </si>
  <si>
    <t>Marín</t>
  </si>
  <si>
    <t>Jesús</t>
  </si>
  <si>
    <t>8-437-2379</t>
  </si>
  <si>
    <t>Morales</t>
  </si>
  <si>
    <t>Melissa</t>
  </si>
  <si>
    <t>8-937-2166</t>
  </si>
  <si>
    <t>Pitti</t>
  </si>
  <si>
    <t>Tanner</t>
  </si>
  <si>
    <t>8-931-1344</t>
  </si>
  <si>
    <t xml:space="preserve">González </t>
  </si>
  <si>
    <t>Hamed</t>
  </si>
  <si>
    <t>8-940-122</t>
  </si>
  <si>
    <t>Ávila</t>
  </si>
  <si>
    <t>Jorge</t>
  </si>
  <si>
    <t>8-888-1244</t>
  </si>
  <si>
    <t>Melany</t>
  </si>
  <si>
    <t>8-914-2448</t>
  </si>
  <si>
    <t>Alemán</t>
  </si>
  <si>
    <t>Ángel</t>
  </si>
  <si>
    <t>8-939-1861</t>
  </si>
  <si>
    <t>Cobos</t>
  </si>
  <si>
    <t>José</t>
  </si>
  <si>
    <t>20-70-3854</t>
  </si>
  <si>
    <t>Dean</t>
  </si>
  <si>
    <t>Emma</t>
  </si>
  <si>
    <t>8-941-607</t>
  </si>
  <si>
    <t>Abrego</t>
  </si>
  <si>
    <t>Thais</t>
  </si>
  <si>
    <t>8-940-1792</t>
  </si>
  <si>
    <t>Campbell</t>
  </si>
  <si>
    <t>América</t>
  </si>
  <si>
    <t>8-958-784</t>
  </si>
  <si>
    <t>Bernal</t>
  </si>
  <si>
    <t>Nicole</t>
  </si>
  <si>
    <t>8-926-990</t>
  </si>
  <si>
    <t>Robles</t>
  </si>
  <si>
    <t>Lorena</t>
  </si>
  <si>
    <t>8-941-1237</t>
  </si>
  <si>
    <t>Almanza</t>
  </si>
  <si>
    <t>Abdiel</t>
  </si>
  <si>
    <t>8-942-1828</t>
  </si>
  <si>
    <t>Mendieta</t>
  </si>
  <si>
    <t>Yaritzel</t>
  </si>
  <si>
    <t>8-937-2232</t>
  </si>
  <si>
    <t>Julia</t>
  </si>
  <si>
    <t>8-997-923</t>
  </si>
  <si>
    <t>Corrales</t>
  </si>
  <si>
    <t>8-934-1090</t>
  </si>
  <si>
    <t>Castillo</t>
  </si>
  <si>
    <t>Víctor</t>
  </si>
  <si>
    <t>8-925-1886</t>
  </si>
  <si>
    <t>Domínguez</t>
  </si>
  <si>
    <t>Eric</t>
  </si>
  <si>
    <t>8-945-1182</t>
  </si>
  <si>
    <t>Castrejón</t>
  </si>
  <si>
    <t>Kevin</t>
  </si>
  <si>
    <t>8-919-1204</t>
  </si>
  <si>
    <t>Cogley</t>
  </si>
  <si>
    <t>Edward</t>
  </si>
  <si>
    <t>8-957-1985</t>
  </si>
  <si>
    <t>Vergara</t>
  </si>
  <si>
    <t>Jefry</t>
  </si>
  <si>
    <t>9-754-26</t>
  </si>
  <si>
    <t>Ramos</t>
  </si>
  <si>
    <t>Orly</t>
  </si>
  <si>
    <t>8-944-112</t>
  </si>
  <si>
    <t>Andreve</t>
  </si>
  <si>
    <t>Yareidi</t>
  </si>
  <si>
    <t>8-936-383</t>
  </si>
  <si>
    <t>Ricord</t>
  </si>
  <si>
    <t>Jossthin</t>
  </si>
  <si>
    <t>8-934-2472</t>
  </si>
  <si>
    <t>Martínez</t>
  </si>
  <si>
    <t>Yeimi</t>
  </si>
  <si>
    <t>8-897-834</t>
  </si>
  <si>
    <t>Mora</t>
  </si>
  <si>
    <t>Mónica</t>
  </si>
  <si>
    <t>8-933-355</t>
  </si>
  <si>
    <t>Pérez</t>
  </si>
  <si>
    <t>Diego</t>
  </si>
  <si>
    <t>8-917-120</t>
  </si>
  <si>
    <t>Apellido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</si>
  <si>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</si>
  <si>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</si>
  <si>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</si>
  <si>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</si>
  <si>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</si>
  <si>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</si>
  <si>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</si>
  <si>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</si>
  <si>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</si>
  <si>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</si>
  <si>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</si>
  <si>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</si>
  <si>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</si>
  <si>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</si>
  <si>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</si>
  <si>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Avelyair</t>
  </si>
  <si>
    <t>Vásquez</t>
  </si>
  <si>
    <t>Alexis</t>
  </si>
  <si>
    <t>8-922-2274</t>
  </si>
  <si>
    <t>L16</t>
  </si>
  <si>
    <t>P1</t>
  </si>
  <si>
    <t>P2</t>
  </si>
  <si>
    <t>P3</t>
  </si>
  <si>
    <t>promedio</t>
  </si>
  <si>
    <t>%falta</t>
  </si>
  <si>
    <t>T1</t>
  </si>
  <si>
    <t>T2</t>
  </si>
  <si>
    <t>T3</t>
  </si>
  <si>
    <t>T4</t>
  </si>
  <si>
    <t>proyecto</t>
  </si>
  <si>
    <t>calificación</t>
  </si>
  <si>
    <t>puntaje</t>
  </si>
  <si>
    <t>semestral</t>
  </si>
  <si>
    <t>número</t>
  </si>
  <si>
    <t>Láminas</t>
  </si>
  <si>
    <t>Tareas</t>
  </si>
  <si>
    <t>Parciales</t>
  </si>
  <si>
    <t>Proyecto</t>
  </si>
  <si>
    <t>Semestral</t>
  </si>
  <si>
    <t>promedios</t>
  </si>
  <si>
    <t>puntajes</t>
  </si>
  <si>
    <t>D</t>
  </si>
  <si>
    <t>C</t>
  </si>
  <si>
    <t>B</t>
  </si>
  <si>
    <t>A</t>
  </si>
  <si>
    <t>necesita en el semestral</t>
  </si>
  <si>
    <t>Calificaciones</t>
  </si>
  <si>
    <t>T5</t>
  </si>
  <si>
    <t>T6</t>
  </si>
  <si>
    <t>T7</t>
  </si>
  <si>
    <t>T8</t>
  </si>
  <si>
    <t>T9</t>
  </si>
  <si>
    <t>T10</t>
  </si>
  <si>
    <t>T11</t>
  </si>
  <si>
    <t>F</t>
  </si>
  <si>
    <t>N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</si>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</sst>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0" xfId="0" applyBorder="1"/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10" fontId="0" fillId="0" borderId="1" xfId="1" applyNumberFormat="1" applyFont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110" zoomScaleNormal="110" workbookViewId="0">
      <selection activeCell="A4" sqref="A4"/>
    </sheetView>
  </sheetViews>
  <sheetFormatPr baseColWidth="10" defaultRowHeight="15" x14ac:dyDescent="0.25"/>
  <cols>
    <col min="1" max="1" width="11.42578125" bestFit="1" customWidth="1"/>
    <col min="6" max="7" width="5.7109375" customWidth="1"/>
    <col min="8" max="8" width="9" bestFit="1" customWidth="1"/>
    <col min="9" max="9" width="7" bestFit="1" customWidth="1"/>
    <col min="10" max="10" width="5.7109375" bestFit="1" customWidth="1"/>
    <col min="11" max="11" width="11.85546875" bestFit="1" customWidth="1"/>
    <col min="12" max="12" width="7.5703125" bestFit="1" customWidth="1"/>
    <col min="13" max="13" width="8.28515625" bestFit="1" customWidth="1"/>
    <col min="14" max="14" width="5.85546875" bestFit="1" customWidth="1"/>
    <col min="15" max="17" width="6.28515625" customWidth="1"/>
  </cols>
  <sheetData>
    <row r="1" spans="1:17" x14ac:dyDescent="0.25">
      <c r="I1" s="10">
        <v>0.2</v>
      </c>
      <c r="J1" s="10">
        <v>0.1</v>
      </c>
      <c r="K1" s="10">
        <v>0.3</v>
      </c>
      <c r="L1" s="10">
        <v>0.05</v>
      </c>
      <c r="M1" s="10">
        <v>0.35</v>
      </c>
    </row>
    <row r="2" spans="1:17" x14ac:dyDescent="0.25">
      <c r="A2" s="11" t="s">
        <v>118</v>
      </c>
      <c r="B2" s="11" t="s">
        <v>84</v>
      </c>
      <c r="C2" s="11" t="s">
        <v>0</v>
      </c>
      <c r="D2" s="11" t="s">
        <v>1</v>
      </c>
      <c r="E2" s="11" t="s">
        <v>115</v>
      </c>
      <c r="I2" s="11" t="s">
        <v>119</v>
      </c>
      <c r="J2" s="11" t="s">
        <v>120</v>
      </c>
      <c r="K2" s="11" t="s">
        <v>121</v>
      </c>
      <c r="L2" s="11" t="s">
        <v>122</v>
      </c>
      <c r="M2" s="11" t="s">
        <v>123</v>
      </c>
    </row>
    <row r="3" spans="1:17" x14ac:dyDescent="0.25">
      <c r="A3" s="18">
        <v>1</v>
      </c>
      <c r="B3" s="17" t="str">
        <f>LOOKUP($A$3,calificación!$A$2:$A$30,calificación!B2:B30)</f>
        <v>Abrego</v>
      </c>
      <c r="C3" s="17" t="str">
        <f>LOOKUP($A$3,calificación!$A$2:$A$30,calificación!C2:C30)</f>
        <v>Thais</v>
      </c>
      <c r="D3" s="17" t="str">
        <f>LOOKUP($A$3,calificación!$A$2:$A$30,calificación!D2:D30)</f>
        <v>8-940-1792</v>
      </c>
      <c r="E3" s="17">
        <f>LOOKUP($A$3,calificación!$A$2:$A$30,calificación!E2:E30)</f>
        <v>69.61</v>
      </c>
      <c r="F3" s="9"/>
      <c r="G3" s="9"/>
      <c r="H3" s="11" t="s">
        <v>124</v>
      </c>
      <c r="I3" s="19">
        <f>LOOKUP($A$3,laminas!A3:A31,laminas!E3:E31)</f>
        <v>68.2</v>
      </c>
      <c r="J3" s="19">
        <f>LOOKUP($A$3,tareas!A3:A31,tareas!E3:E31)</f>
        <v>65.7</v>
      </c>
      <c r="K3" s="19">
        <f>LOOKUP($A$3,Parciales!A2:A30,Parciales!E2:E30)</f>
        <v>68.666666666666671</v>
      </c>
      <c r="L3" s="19">
        <f>LOOKUP($A$3,proyecto!A2:A30,proyecto!E2:E30)</f>
        <v>100</v>
      </c>
      <c r="M3" s="19">
        <f>LOOKUP($A$3,semestral!A2:A30,semestral!E2:E30)</f>
        <v>68</v>
      </c>
      <c r="N3" s="20"/>
    </row>
    <row r="4" spans="1:17" x14ac:dyDescent="0.25">
      <c r="H4" s="11" t="s">
        <v>125</v>
      </c>
      <c r="I4" s="19">
        <f>I3*I1</f>
        <v>13.64</v>
      </c>
      <c r="J4" s="19">
        <f t="shared" ref="J4:M4" si="0">J3*J1</f>
        <v>6.57</v>
      </c>
      <c r="K4" s="19">
        <f t="shared" si="0"/>
        <v>20.6</v>
      </c>
      <c r="L4" s="19">
        <f t="shared" si="0"/>
        <v>5</v>
      </c>
      <c r="M4" s="19">
        <f t="shared" si="0"/>
        <v>23.799999999999997</v>
      </c>
      <c r="N4" s="21">
        <f>SUM(I4:M4)</f>
        <v>69.61</v>
      </c>
    </row>
    <row r="5" spans="1:17" x14ac:dyDescent="0.25">
      <c r="A5" s="7"/>
      <c r="B5" s="13" t="s">
        <v>126</v>
      </c>
      <c r="C5" s="12" t="s">
        <v>127</v>
      </c>
      <c r="D5" s="14" t="s">
        <v>128</v>
      </c>
      <c r="E5" s="15" t="s">
        <v>129</v>
      </c>
    </row>
    <row r="6" spans="1:17" ht="30" x14ac:dyDescent="0.25">
      <c r="A6" s="16" t="s">
        <v>130</v>
      </c>
      <c r="B6" s="17">
        <f>(61-$E$3)/35%</f>
        <v>-24.6</v>
      </c>
      <c r="C6" s="17">
        <f>(71-$E$3)/35%</f>
        <v>3.9714285714285733</v>
      </c>
      <c r="D6" s="17">
        <f>(81-$E$3)/35%</f>
        <v>32.542857142857144</v>
      </c>
      <c r="E6" s="17">
        <f>(91-$E$3)/35%</f>
        <v>61.114285714285721</v>
      </c>
    </row>
    <row r="10" spans="1:17" x14ac:dyDescent="0.25">
      <c r="A10" s="22" t="s">
        <v>131</v>
      </c>
    </row>
    <row r="12" spans="1:17" x14ac:dyDescent="0.25">
      <c r="A12" s="23" t="s">
        <v>119</v>
      </c>
      <c r="B12" s="6">
        <v>12</v>
      </c>
      <c r="C12" s="6">
        <v>15</v>
      </c>
      <c r="D12" s="6">
        <v>20</v>
      </c>
      <c r="E12" s="6">
        <v>22</v>
      </c>
      <c r="F12" s="6">
        <v>27</v>
      </c>
      <c r="G12" s="6">
        <v>32</v>
      </c>
      <c r="H12" s="6">
        <v>38</v>
      </c>
      <c r="I12" s="6">
        <v>41</v>
      </c>
      <c r="J12" s="6">
        <v>44</v>
      </c>
      <c r="K12" s="6">
        <v>45</v>
      </c>
      <c r="L12" s="6">
        <v>47</v>
      </c>
      <c r="M12" s="6">
        <v>49</v>
      </c>
      <c r="N12" s="6">
        <v>54</v>
      </c>
      <c r="O12" s="6">
        <v>61</v>
      </c>
      <c r="P12" s="6">
        <v>62</v>
      </c>
      <c r="Q12" s="6">
        <v>63</v>
      </c>
    </row>
    <row r="13" spans="1:17" x14ac:dyDescent="0.25">
      <c r="A13" s="4" t="s">
        <v>109</v>
      </c>
      <c r="B13" s="4" t="s">
        <v>85</v>
      </c>
      <c r="C13" s="4" t="s">
        <v>86</v>
      </c>
      <c r="D13" s="4" t="s">
        <v>87</v>
      </c>
      <c r="E13" s="4" t="s">
        <v>88</v>
      </c>
      <c r="F13" s="4" t="s">
        <v>89</v>
      </c>
      <c r="G13" s="4" t="s">
        <v>90</v>
      </c>
      <c r="H13" s="4" t="s">
        <v>91</v>
      </c>
      <c r="I13" s="4" t="s">
        <v>92</v>
      </c>
      <c r="J13" s="4" t="s">
        <v>93</v>
      </c>
      <c r="K13" s="4" t="s">
        <v>94</v>
      </c>
      <c r="L13" s="4" t="s">
        <v>95</v>
      </c>
      <c r="M13" s="4" t="s">
        <v>96</v>
      </c>
      <c r="N13" s="4" t="s">
        <v>97</v>
      </c>
      <c r="O13" s="4" t="s">
        <v>98</v>
      </c>
      <c r="P13" s="4" t="s">
        <v>99</v>
      </c>
      <c r="Q13" s="4" t="s">
        <v>104</v>
      </c>
    </row>
    <row r="14" spans="1:17" x14ac:dyDescent="0.25">
      <c r="A14" s="24">
        <f>LOOKUP($A$3,laminas!$A$3:$A$31,laminas!G3:G31)</f>
        <v>0.125</v>
      </c>
      <c r="B14" s="17">
        <f>LOOKUP($A$3,laminas!$A$3:$A$31,laminas!H3:H31)</f>
        <v>68</v>
      </c>
      <c r="C14" s="17">
        <f>LOOKUP($A$3,laminas!$A$3:$A$31,laminas!I3:I31)</f>
        <v>90</v>
      </c>
      <c r="D14" s="17">
        <f>LOOKUP($A$3,laminas!$A$3:$A$31,laminas!J3:J31)</f>
        <v>95</v>
      </c>
      <c r="E14" s="17">
        <f>LOOKUP($A$3,laminas!$A$3:$A$31,laminas!K3:K31)</f>
        <v>75</v>
      </c>
      <c r="F14" s="17">
        <f>LOOKUP($A$3,laminas!$A$3:$A$31,laminas!L3:L31)</f>
        <v>40</v>
      </c>
      <c r="G14" s="17">
        <f>LOOKUP($A$3,laminas!$A$3:$A$31,laminas!M3:M31)</f>
        <v>80</v>
      </c>
      <c r="H14" s="17">
        <f>LOOKUP($A$3,laminas!$A$3:$A$31,laminas!N3:N31)</f>
        <v>95</v>
      </c>
      <c r="I14" s="17">
        <f>LOOKUP($A$3,laminas!$A$3:$A$31,laminas!O3:O31)</f>
        <v>72</v>
      </c>
      <c r="J14" s="17">
        <f>LOOKUP($A$3,laminas!$A$3:$A$31,laminas!P3:P31)</f>
        <v>0</v>
      </c>
      <c r="K14" s="17">
        <f>LOOKUP($A$3,laminas!$A$3:$A$31,laminas!Q3:Q31)</f>
        <v>0</v>
      </c>
      <c r="L14" s="17">
        <f>LOOKUP($A$3,laminas!$A$3:$A$31,laminas!R3:R31)</f>
        <v>68</v>
      </c>
      <c r="M14" s="17">
        <f>LOOKUP($A$3,laminas!$A$3:$A$31,laminas!S3:S31)</f>
        <v>80</v>
      </c>
      <c r="N14" s="17">
        <f>LOOKUP($A$3,laminas!$A$3:$A$31,laminas!T3:T31)</f>
        <v>90</v>
      </c>
      <c r="O14" s="17">
        <f>LOOKUP($A$3,laminas!$A$3:$A$31,laminas!U3:U31)</f>
        <v>100</v>
      </c>
      <c r="P14" s="17">
        <f>LOOKUP($A$3,laminas!$A$3:$A$31,laminas!V3:V31)</f>
        <v>70</v>
      </c>
      <c r="Q14" s="17">
        <f>LOOKUP($A$3,laminas!$A$3:$A$31,laminas!W3:W31)</f>
        <v>70</v>
      </c>
    </row>
    <row r="17" spans="1:12" x14ac:dyDescent="0.25">
      <c r="A17" s="23" t="s">
        <v>120</v>
      </c>
      <c r="B17" s="6">
        <v>16</v>
      </c>
      <c r="C17" s="6">
        <v>26</v>
      </c>
      <c r="D17" s="6">
        <v>28</v>
      </c>
      <c r="E17" s="6">
        <v>29</v>
      </c>
      <c r="F17" s="6">
        <v>33</v>
      </c>
      <c r="G17" s="6">
        <v>45</v>
      </c>
      <c r="H17" s="6">
        <v>50</v>
      </c>
      <c r="I17" s="6">
        <v>52</v>
      </c>
      <c r="J17" s="6">
        <v>55</v>
      </c>
      <c r="K17" s="6">
        <v>57</v>
      </c>
      <c r="L17" s="6">
        <v>64</v>
      </c>
    </row>
    <row r="18" spans="1:12" x14ac:dyDescent="0.25">
      <c r="A18" s="4" t="s">
        <v>109</v>
      </c>
      <c r="B18" s="4" t="s">
        <v>110</v>
      </c>
      <c r="C18" s="4" t="s">
        <v>111</v>
      </c>
      <c r="D18" s="4" t="s">
        <v>112</v>
      </c>
      <c r="E18" s="4" t="s">
        <v>113</v>
      </c>
      <c r="F18" s="4" t="s">
        <v>132</v>
      </c>
      <c r="G18" s="4" t="s">
        <v>133</v>
      </c>
      <c r="H18" s="4" t="s">
        <v>134</v>
      </c>
      <c r="I18" s="4" t="s">
        <v>135</v>
      </c>
      <c r="J18" s="4" t="s">
        <v>136</v>
      </c>
      <c r="K18" s="4" t="s">
        <v>137</v>
      </c>
      <c r="L18" s="4" t="s">
        <v>138</v>
      </c>
    </row>
    <row r="19" spans="1:12" x14ac:dyDescent="0.25">
      <c r="A19" s="24">
        <f>LOOKUP($A$3,tareas!$A$3:$A$31,tareas!G3:G31)</f>
        <v>0.18181818181818182</v>
      </c>
      <c r="B19" s="17">
        <f>LOOKUP($A$3,tareas!$A$3:$A$31,tareas!H3:H31)</f>
        <v>92</v>
      </c>
      <c r="C19" s="17">
        <f>LOOKUP($A$3,tareas!$A$3:$A$31,tareas!I3:I31)</f>
        <v>90</v>
      </c>
      <c r="D19" s="17">
        <f>LOOKUP($A$3,tareas!$A$3:$A$31,tareas!J3:J31)</f>
        <v>85</v>
      </c>
      <c r="E19" s="17">
        <f>LOOKUP($A$3,tareas!$A$3:$A$31,tareas!K3:K31)</f>
        <v>70</v>
      </c>
      <c r="F19" s="17">
        <f>LOOKUP($A$3,tareas!$A$3:$A$31,tareas!L3:L31)</f>
        <v>90</v>
      </c>
      <c r="G19" s="17">
        <f>LOOKUP($A$3,tareas!$A$3:$A$31,tareas!M3:M31)</f>
        <v>0</v>
      </c>
      <c r="H19" s="17">
        <f>LOOKUP($A$3,tareas!$A$3:$A$31,tareas!N3:N31)</f>
        <v>70</v>
      </c>
      <c r="I19" s="17">
        <f>LOOKUP($A$3,tareas!$A$3:$A$31,tareas!O3:O31)</f>
        <v>70</v>
      </c>
      <c r="J19" s="17">
        <f>LOOKUP($A$3,tareas!$A$3:$A$31,tareas!P3:P31)</f>
        <v>0</v>
      </c>
      <c r="K19" s="17">
        <f>LOOKUP($A$3,tareas!$A$3:$A$31,tareas!Q3:Q31)</f>
        <v>90</v>
      </c>
      <c r="L19" s="17">
        <f>LOOKUP($A$3,tareas!$A$3:$A$31,tareas!R3:R31)</f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workbookViewId="0">
      <selection activeCell="F17" sqref="F17"/>
    </sheetView>
  </sheetViews>
  <sheetFormatPr baseColWidth="10" defaultRowHeight="15" x14ac:dyDescent="0.25"/>
  <sheetData>
    <row r="1" spans="1:6" x14ac:dyDescent="0.25">
      <c r="A1" s="4" t="s">
        <v>2</v>
      </c>
      <c r="B1" s="4" t="s">
        <v>84</v>
      </c>
      <c r="C1" s="4" t="s">
        <v>0</v>
      </c>
      <c r="D1" s="4" t="s">
        <v>1</v>
      </c>
      <c r="E1" s="8" t="s">
        <v>115</v>
      </c>
    </row>
    <row r="2" spans="1:6" x14ac:dyDescent="0.25">
      <c r="A2" s="2">
        <v>1</v>
      </c>
      <c r="B2" s="2" t="s">
        <v>29</v>
      </c>
      <c r="C2" s="2" t="s">
        <v>30</v>
      </c>
      <c r="D2" s="2" t="s">
        <v>31</v>
      </c>
      <c r="E2" s="19">
        <f>laminas!F3+Parciales!F2+tareas!F3+proyecto!F2+semestral!F2</f>
        <v>69.61</v>
      </c>
      <c r="F2" s="25" t="s">
        <v>126</v>
      </c>
    </row>
    <row r="3" spans="1:6" x14ac:dyDescent="0.25">
      <c r="A3" s="2">
        <v>2</v>
      </c>
      <c r="B3" s="2" t="s">
        <v>20</v>
      </c>
      <c r="C3" s="2" t="s">
        <v>21</v>
      </c>
      <c r="D3" s="2" t="s">
        <v>22</v>
      </c>
      <c r="E3" s="19">
        <f>laminas!F4+Parciales!F3+tareas!F4+proyecto!F3+semestral!F3</f>
        <v>0</v>
      </c>
      <c r="F3" s="25" t="s">
        <v>140</v>
      </c>
    </row>
    <row r="4" spans="1:6" x14ac:dyDescent="0.25">
      <c r="A4" s="2">
        <v>3</v>
      </c>
      <c r="B4" s="2" t="s">
        <v>41</v>
      </c>
      <c r="C4" s="2" t="s">
        <v>42</v>
      </c>
      <c r="D4" s="2" t="s">
        <v>43</v>
      </c>
      <c r="E4" s="19">
        <f>laminas!F5+Parciales!F4+tareas!F5+proyecto!F4+semestral!F4</f>
        <v>76.900000000000006</v>
      </c>
      <c r="F4" s="25" t="s">
        <v>127</v>
      </c>
    </row>
    <row r="5" spans="1:6" x14ac:dyDescent="0.25">
      <c r="A5" s="2">
        <v>4</v>
      </c>
      <c r="B5" s="2" t="s">
        <v>69</v>
      </c>
      <c r="C5" s="2" t="s">
        <v>70</v>
      </c>
      <c r="D5" s="2" t="s">
        <v>71</v>
      </c>
      <c r="E5" s="19">
        <f>laminas!F6+Parciales!F5+tareas!F6+proyecto!F5+semestral!F5</f>
        <v>71.99666666666667</v>
      </c>
      <c r="F5" s="25" t="s">
        <v>127</v>
      </c>
    </row>
    <row r="6" spans="1:6" x14ac:dyDescent="0.25">
      <c r="A6" s="2">
        <v>5</v>
      </c>
      <c r="B6" s="2" t="s">
        <v>15</v>
      </c>
      <c r="C6" s="2" t="s">
        <v>16</v>
      </c>
      <c r="D6" s="2" t="s">
        <v>17</v>
      </c>
      <c r="E6" s="19">
        <f>laminas!F7+Parciales!F6+tareas!F7+proyecto!F6+semestral!F6</f>
        <v>86.756666666666661</v>
      </c>
      <c r="F6" s="26" t="s">
        <v>128</v>
      </c>
    </row>
    <row r="7" spans="1:6" x14ac:dyDescent="0.25">
      <c r="A7" s="2">
        <v>6</v>
      </c>
      <c r="B7" s="2" t="s">
        <v>15</v>
      </c>
      <c r="C7" s="2" t="s">
        <v>18</v>
      </c>
      <c r="D7" s="2" t="s">
        <v>19</v>
      </c>
      <c r="E7" s="19">
        <f>laminas!F8+Parciales!F7+tareas!F8+proyecto!F7+semestral!F7</f>
        <v>81.106666666666655</v>
      </c>
      <c r="F7" s="26" t="s">
        <v>128</v>
      </c>
    </row>
    <row r="8" spans="1:6" x14ac:dyDescent="0.25">
      <c r="A8" s="2">
        <v>7</v>
      </c>
      <c r="B8" s="2" t="s">
        <v>35</v>
      </c>
      <c r="C8" s="2" t="s">
        <v>36</v>
      </c>
      <c r="D8" s="2" t="s">
        <v>37</v>
      </c>
      <c r="E8" s="19">
        <f>laminas!F9+Parciales!F8+tareas!F9+proyecto!F8+semestral!F8</f>
        <v>0</v>
      </c>
      <c r="F8" s="26" t="s">
        <v>140</v>
      </c>
    </row>
    <row r="9" spans="1:6" x14ac:dyDescent="0.25">
      <c r="A9" s="2">
        <v>8</v>
      </c>
      <c r="B9" s="2" t="s">
        <v>32</v>
      </c>
      <c r="C9" s="2" t="s">
        <v>33</v>
      </c>
      <c r="D9" s="2" t="s">
        <v>34</v>
      </c>
      <c r="E9" s="19">
        <f>laminas!F10+Parciales!F9+tareas!F10+proyecto!F9+semestral!F9</f>
        <v>53.856666666666669</v>
      </c>
      <c r="F9" s="26" t="s">
        <v>139</v>
      </c>
    </row>
    <row r="10" spans="1:6" x14ac:dyDescent="0.25">
      <c r="A10" s="2">
        <v>9</v>
      </c>
      <c r="B10" s="2" t="s">
        <v>51</v>
      </c>
      <c r="C10" s="2" t="s">
        <v>52</v>
      </c>
      <c r="D10" s="2" t="s">
        <v>53</v>
      </c>
      <c r="E10" s="19">
        <f>laminas!F11+Parciales!F10+tareas!F11+proyecto!F10+semestral!F10</f>
        <v>73.616666666666674</v>
      </c>
      <c r="F10" s="26" t="s">
        <v>127</v>
      </c>
    </row>
    <row r="11" spans="1:6" x14ac:dyDescent="0.25">
      <c r="A11" s="2">
        <v>10</v>
      </c>
      <c r="B11" s="2" t="s">
        <v>57</v>
      </c>
      <c r="C11" s="2" t="s">
        <v>58</v>
      </c>
      <c r="D11" s="2" t="s">
        <v>59</v>
      </c>
      <c r="E11" s="19">
        <f>laminas!F12+Parciales!F11+tareas!F12+proyecto!F11+semestral!F11</f>
        <v>66.516666666666666</v>
      </c>
      <c r="F11" s="26" t="s">
        <v>126</v>
      </c>
    </row>
    <row r="12" spans="1:6" x14ac:dyDescent="0.25">
      <c r="A12" s="2">
        <v>11</v>
      </c>
      <c r="B12" s="2" t="s">
        <v>23</v>
      </c>
      <c r="C12" s="2" t="s">
        <v>24</v>
      </c>
      <c r="D12" s="2" t="s">
        <v>25</v>
      </c>
      <c r="E12" s="19">
        <f>laminas!F13+Parciales!F12+tareas!F13+proyecto!F12+semestral!F12</f>
        <v>93.56</v>
      </c>
      <c r="F12" s="26" t="s">
        <v>129</v>
      </c>
    </row>
    <row r="13" spans="1:6" x14ac:dyDescent="0.25">
      <c r="A13" s="2">
        <v>12</v>
      </c>
      <c r="B13" s="2" t="s">
        <v>60</v>
      </c>
      <c r="C13" s="2" t="s">
        <v>61</v>
      </c>
      <c r="D13" s="2" t="s">
        <v>62</v>
      </c>
      <c r="E13" s="19">
        <f>laminas!F14+Parciales!F13+tareas!F14+proyecto!F13+semestral!F13</f>
        <v>80.693333333333328</v>
      </c>
      <c r="F13" s="26" t="s">
        <v>128</v>
      </c>
    </row>
    <row r="14" spans="1:6" x14ac:dyDescent="0.25">
      <c r="A14" s="2">
        <v>13</v>
      </c>
      <c r="B14" s="2" t="s">
        <v>49</v>
      </c>
      <c r="C14" s="2" t="s">
        <v>100</v>
      </c>
      <c r="D14" s="2" t="s">
        <v>50</v>
      </c>
      <c r="E14" s="19">
        <f>laminas!F15+Parciales!F14+tareas!F15+proyecto!F14+semestral!F14</f>
        <v>59.71</v>
      </c>
      <c r="F14" s="26" t="s">
        <v>139</v>
      </c>
    </row>
    <row r="15" spans="1:6" x14ac:dyDescent="0.25">
      <c r="A15" s="2">
        <v>14</v>
      </c>
      <c r="B15" s="2" t="s">
        <v>26</v>
      </c>
      <c r="C15" s="2" t="s">
        <v>27</v>
      </c>
      <c r="D15" s="2" t="s">
        <v>28</v>
      </c>
      <c r="E15" s="19">
        <f>laminas!F16+Parciales!F15+tareas!F16+proyecto!F15+semestral!F15</f>
        <v>58.006666666666661</v>
      </c>
      <c r="F15" s="26" t="s">
        <v>139</v>
      </c>
    </row>
    <row r="16" spans="1:6" x14ac:dyDescent="0.25">
      <c r="A16" s="2">
        <v>15</v>
      </c>
      <c r="B16" s="2" t="s">
        <v>54</v>
      </c>
      <c r="C16" s="2" t="s">
        <v>55</v>
      </c>
      <c r="D16" s="2" t="s">
        <v>56</v>
      </c>
      <c r="E16" s="19">
        <f>laminas!F17+Parciales!F16+tareas!F17+proyecto!F16+semestral!F16</f>
        <v>22.36</v>
      </c>
      <c r="F16" s="26" t="s">
        <v>141</v>
      </c>
    </row>
    <row r="17" spans="1:6" x14ac:dyDescent="0.25">
      <c r="A17" s="2">
        <v>16</v>
      </c>
      <c r="B17" s="2" t="s">
        <v>12</v>
      </c>
      <c r="C17" s="2" t="s">
        <v>13</v>
      </c>
      <c r="D17" s="2" t="s">
        <v>14</v>
      </c>
      <c r="E17" s="19">
        <f>laminas!F18+Parciales!F17+tareas!F18+proyecto!F17+semestral!F17</f>
        <v>41.756666666666668</v>
      </c>
      <c r="F17" s="26" t="s">
        <v>139</v>
      </c>
    </row>
    <row r="18" spans="1:6" x14ac:dyDescent="0.25">
      <c r="A18" s="2">
        <v>17</v>
      </c>
      <c r="B18" s="2" t="s">
        <v>12</v>
      </c>
      <c r="C18" s="2" t="s">
        <v>47</v>
      </c>
      <c r="D18" s="2" t="s">
        <v>48</v>
      </c>
      <c r="E18" s="19">
        <f>laminas!F19+Parciales!F18+tareas!F19+proyecto!F18+semestral!F18</f>
        <v>11.266666666666667</v>
      </c>
      <c r="F18" s="26" t="s">
        <v>140</v>
      </c>
    </row>
    <row r="19" spans="1:6" x14ac:dyDescent="0.25">
      <c r="A19" s="2">
        <v>18</v>
      </c>
      <c r="B19" s="2" t="s">
        <v>3</v>
      </c>
      <c r="C19" s="2" t="s">
        <v>4</v>
      </c>
      <c r="D19" s="2" t="s">
        <v>5</v>
      </c>
      <c r="E19" s="19">
        <f>laminas!F20+Parciales!F19+tareas!F20+proyecto!F19+semestral!F19</f>
        <v>85.406666666666666</v>
      </c>
      <c r="F19" s="26" t="s">
        <v>128</v>
      </c>
    </row>
    <row r="20" spans="1:6" x14ac:dyDescent="0.25">
      <c r="A20" s="2">
        <v>19</v>
      </c>
      <c r="B20" s="2" t="s">
        <v>75</v>
      </c>
      <c r="C20" s="2" t="s">
        <v>76</v>
      </c>
      <c r="D20" s="2" t="s">
        <v>77</v>
      </c>
      <c r="E20" s="19">
        <f>laminas!F21+Parciales!F20+tareas!F21+proyecto!F20+semestral!F20</f>
        <v>28.216666666666665</v>
      </c>
      <c r="F20" s="26" t="s">
        <v>141</v>
      </c>
    </row>
    <row r="21" spans="1:6" x14ac:dyDescent="0.25">
      <c r="A21" s="2">
        <v>20</v>
      </c>
      <c r="B21" s="2" t="s">
        <v>44</v>
      </c>
      <c r="C21" s="2" t="s">
        <v>45</v>
      </c>
      <c r="D21" s="2" t="s">
        <v>46</v>
      </c>
      <c r="E21" s="19">
        <f>laminas!F22+Parciales!F21+tareas!F22+proyecto!F21+semestral!F21</f>
        <v>75.853333333333339</v>
      </c>
      <c r="F21" s="26" t="s">
        <v>127</v>
      </c>
    </row>
    <row r="22" spans="1:6" x14ac:dyDescent="0.25">
      <c r="A22" s="2">
        <v>21</v>
      </c>
      <c r="B22" s="2" t="s">
        <v>78</v>
      </c>
      <c r="C22" s="2" t="s">
        <v>79</v>
      </c>
      <c r="D22" s="2" t="s">
        <v>80</v>
      </c>
      <c r="E22" s="19">
        <f>laminas!F23+Parciales!F22+tareas!F23+proyecto!F22+semestral!F22</f>
        <v>55.86333333333333</v>
      </c>
      <c r="F22" s="26" t="s">
        <v>139</v>
      </c>
    </row>
    <row r="23" spans="1:6" x14ac:dyDescent="0.25">
      <c r="A23" s="2">
        <v>22</v>
      </c>
      <c r="B23" s="2" t="s">
        <v>6</v>
      </c>
      <c r="C23" s="2" t="s">
        <v>7</v>
      </c>
      <c r="D23" s="2" t="s">
        <v>8</v>
      </c>
      <c r="E23" s="19">
        <f>laminas!F24+Parciales!F23+tareas!F24+proyecto!F23+semestral!F23</f>
        <v>78.349999999999994</v>
      </c>
      <c r="F23" s="26" t="s">
        <v>127</v>
      </c>
    </row>
    <row r="24" spans="1:6" x14ac:dyDescent="0.25">
      <c r="A24" s="2">
        <v>23</v>
      </c>
      <c r="B24" s="2" t="s">
        <v>81</v>
      </c>
      <c r="C24" s="2" t="s">
        <v>82</v>
      </c>
      <c r="D24" s="2" t="s">
        <v>83</v>
      </c>
      <c r="E24" s="19">
        <f>laminas!F25+Parciales!F24+tareas!F25+proyecto!F24+semestral!F24</f>
        <v>78.046666666666667</v>
      </c>
      <c r="F24" s="26" t="s">
        <v>127</v>
      </c>
    </row>
    <row r="25" spans="1:6" x14ac:dyDescent="0.25">
      <c r="A25" s="2">
        <v>24</v>
      </c>
      <c r="B25" s="2" t="s">
        <v>9</v>
      </c>
      <c r="C25" s="2" t="s">
        <v>10</v>
      </c>
      <c r="D25" s="2" t="s">
        <v>11</v>
      </c>
      <c r="E25" s="19">
        <f>laminas!F26+Parciales!F25+tareas!F26+proyecto!F25+semestral!F25</f>
        <v>43.573333333333338</v>
      </c>
      <c r="F25" s="26" t="s">
        <v>139</v>
      </c>
    </row>
    <row r="26" spans="1:6" x14ac:dyDescent="0.25">
      <c r="A26" s="2">
        <v>25</v>
      </c>
      <c r="B26" s="2" t="s">
        <v>66</v>
      </c>
      <c r="C26" s="2" t="s">
        <v>67</v>
      </c>
      <c r="D26" s="2" t="s">
        <v>68</v>
      </c>
      <c r="E26" s="19">
        <f>laminas!F27+Parciales!F26+tareas!F27+proyecto!F26+semestral!F26</f>
        <v>58.616666666666667</v>
      </c>
      <c r="F26" s="26" t="s">
        <v>139</v>
      </c>
    </row>
    <row r="27" spans="1:6" x14ac:dyDescent="0.25">
      <c r="A27" s="2">
        <v>26</v>
      </c>
      <c r="B27" s="2" t="s">
        <v>72</v>
      </c>
      <c r="C27" s="2" t="s">
        <v>73</v>
      </c>
      <c r="D27" s="2" t="s">
        <v>74</v>
      </c>
      <c r="E27" s="19">
        <f>laminas!F28+Parciales!F27+tareas!F28+proyecto!F27+semestral!F27</f>
        <v>73.783333333333346</v>
      </c>
      <c r="F27" s="26" t="s">
        <v>127</v>
      </c>
    </row>
    <row r="28" spans="1:6" x14ac:dyDescent="0.25">
      <c r="A28" s="2">
        <v>27</v>
      </c>
      <c r="B28" s="2" t="s">
        <v>38</v>
      </c>
      <c r="C28" s="2" t="s">
        <v>39</v>
      </c>
      <c r="D28" s="2" t="s">
        <v>40</v>
      </c>
      <c r="E28" s="19">
        <f>laminas!F29+Parciales!F28+tareas!F29+proyecto!F28+semestral!F28</f>
        <v>75.196666666666658</v>
      </c>
      <c r="F28" s="26" t="s">
        <v>127</v>
      </c>
    </row>
    <row r="29" spans="1:6" x14ac:dyDescent="0.25">
      <c r="A29" s="2">
        <v>28</v>
      </c>
      <c r="B29" s="2" t="s">
        <v>101</v>
      </c>
      <c r="C29" s="2" t="s">
        <v>102</v>
      </c>
      <c r="D29" s="2" t="s">
        <v>103</v>
      </c>
      <c r="E29" s="19">
        <f>laminas!F30+Parciales!F29+tareas!F30+proyecto!F29+semestral!F29</f>
        <v>0</v>
      </c>
      <c r="F29" s="26" t="s">
        <v>140</v>
      </c>
    </row>
    <row r="30" spans="1:6" x14ac:dyDescent="0.25">
      <c r="A30" s="2">
        <v>29</v>
      </c>
      <c r="B30" s="2" t="s">
        <v>63</v>
      </c>
      <c r="C30" s="2" t="s">
        <v>64</v>
      </c>
      <c r="D30" s="2" t="s">
        <v>65</v>
      </c>
      <c r="E30" s="19">
        <f>laminas!F31+Parciales!F30+tareas!F31+proyecto!F30+semestral!F30</f>
        <v>71.63</v>
      </c>
      <c r="F30" s="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E31" sqref="E31"/>
    </sheetView>
  </sheetViews>
  <sheetFormatPr baseColWidth="10" defaultRowHeight="15" x14ac:dyDescent="0.25"/>
  <sheetData>
    <row r="1" spans="1:6" x14ac:dyDescent="0.25">
      <c r="A1" s="4" t="s">
        <v>2</v>
      </c>
      <c r="B1" s="4" t="s">
        <v>84</v>
      </c>
      <c r="C1" s="4" t="s">
        <v>0</v>
      </c>
      <c r="D1" s="4" t="s">
        <v>1</v>
      </c>
      <c r="E1" s="8" t="s">
        <v>117</v>
      </c>
      <c r="F1" s="8" t="s">
        <v>116</v>
      </c>
    </row>
    <row r="2" spans="1:6" x14ac:dyDescent="0.25">
      <c r="A2" s="2">
        <v>1</v>
      </c>
      <c r="B2" s="2" t="s">
        <v>29</v>
      </c>
      <c r="C2" s="2" t="s">
        <v>30</v>
      </c>
      <c r="D2" s="2" t="s">
        <v>31</v>
      </c>
      <c r="E2" s="2">
        <v>68</v>
      </c>
      <c r="F2" s="2">
        <f>E2*35%</f>
        <v>23.799999999999997</v>
      </c>
    </row>
    <row r="3" spans="1:6" x14ac:dyDescent="0.25">
      <c r="A3" s="2">
        <v>2</v>
      </c>
      <c r="B3" s="2" t="s">
        <v>20</v>
      </c>
      <c r="C3" s="2" t="s">
        <v>21</v>
      </c>
      <c r="D3" s="2" t="s">
        <v>22</v>
      </c>
      <c r="E3" s="2">
        <v>0</v>
      </c>
      <c r="F3" s="2">
        <f t="shared" ref="F3:F30" si="0">E3*35%</f>
        <v>0</v>
      </c>
    </row>
    <row r="4" spans="1:6" x14ac:dyDescent="0.25">
      <c r="A4" s="2">
        <v>3</v>
      </c>
      <c r="B4" s="2" t="s">
        <v>41</v>
      </c>
      <c r="C4" s="2" t="s">
        <v>42</v>
      </c>
      <c r="D4" s="2" t="s">
        <v>43</v>
      </c>
      <c r="E4" s="2">
        <v>75</v>
      </c>
      <c r="F4" s="2">
        <f t="shared" si="0"/>
        <v>26.25</v>
      </c>
    </row>
    <row r="5" spans="1:6" x14ac:dyDescent="0.25">
      <c r="A5" s="2">
        <v>4</v>
      </c>
      <c r="B5" s="2" t="s">
        <v>69</v>
      </c>
      <c r="C5" s="2" t="s">
        <v>70</v>
      </c>
      <c r="D5" s="2" t="s">
        <v>71</v>
      </c>
      <c r="E5" s="2">
        <v>72</v>
      </c>
      <c r="F5" s="2">
        <f t="shared" si="0"/>
        <v>25.2</v>
      </c>
    </row>
    <row r="6" spans="1:6" x14ac:dyDescent="0.25">
      <c r="A6" s="2">
        <v>5</v>
      </c>
      <c r="B6" s="2" t="s">
        <v>15</v>
      </c>
      <c r="C6" s="2" t="s">
        <v>16</v>
      </c>
      <c r="D6" s="2" t="s">
        <v>17</v>
      </c>
      <c r="E6" s="2">
        <v>94</v>
      </c>
      <c r="F6" s="2">
        <f t="shared" si="0"/>
        <v>32.9</v>
      </c>
    </row>
    <row r="7" spans="1:6" x14ac:dyDescent="0.25">
      <c r="A7" s="2">
        <v>6</v>
      </c>
      <c r="B7" s="2" t="s">
        <v>15</v>
      </c>
      <c r="C7" s="2" t="s">
        <v>18</v>
      </c>
      <c r="D7" s="2" t="s">
        <v>19</v>
      </c>
      <c r="E7" s="2">
        <v>86</v>
      </c>
      <c r="F7" s="2">
        <f t="shared" si="0"/>
        <v>30.099999999999998</v>
      </c>
    </row>
    <row r="8" spans="1:6" x14ac:dyDescent="0.25">
      <c r="A8" s="2">
        <v>7</v>
      </c>
      <c r="B8" s="2" t="s">
        <v>35</v>
      </c>
      <c r="C8" s="2" t="s">
        <v>36</v>
      </c>
      <c r="D8" s="2" t="s">
        <v>37</v>
      </c>
      <c r="E8" s="2">
        <v>0</v>
      </c>
      <c r="F8" s="2">
        <f t="shared" si="0"/>
        <v>0</v>
      </c>
    </row>
    <row r="9" spans="1:6" x14ac:dyDescent="0.25">
      <c r="A9" s="2">
        <v>8</v>
      </c>
      <c r="B9" s="2" t="s">
        <v>32</v>
      </c>
      <c r="C9" s="2" t="s">
        <v>33</v>
      </c>
      <c r="D9" s="2" t="s">
        <v>34</v>
      </c>
      <c r="E9" s="2">
        <v>45</v>
      </c>
      <c r="F9" s="2">
        <f t="shared" si="0"/>
        <v>15.749999999999998</v>
      </c>
    </row>
    <row r="10" spans="1:6" x14ac:dyDescent="0.25">
      <c r="A10" s="2">
        <v>9</v>
      </c>
      <c r="B10" s="2" t="s">
        <v>51</v>
      </c>
      <c r="C10" s="2" t="s">
        <v>52</v>
      </c>
      <c r="D10" s="2" t="s">
        <v>53</v>
      </c>
      <c r="E10" s="2">
        <v>67</v>
      </c>
      <c r="F10" s="2">
        <f t="shared" si="0"/>
        <v>23.45</v>
      </c>
    </row>
    <row r="11" spans="1:6" x14ac:dyDescent="0.25">
      <c r="A11" s="2">
        <v>10</v>
      </c>
      <c r="B11" s="2" t="s">
        <v>57</v>
      </c>
      <c r="C11" s="2" t="s">
        <v>58</v>
      </c>
      <c r="D11" s="2" t="s">
        <v>59</v>
      </c>
      <c r="E11" s="2">
        <v>53</v>
      </c>
      <c r="F11" s="2">
        <f t="shared" si="0"/>
        <v>18.549999999999997</v>
      </c>
    </row>
    <row r="12" spans="1:6" x14ac:dyDescent="0.25">
      <c r="A12" s="2">
        <v>11</v>
      </c>
      <c r="B12" s="2" t="s">
        <v>23</v>
      </c>
      <c r="C12" s="2" t="s">
        <v>24</v>
      </c>
      <c r="D12" s="2" t="s">
        <v>25</v>
      </c>
      <c r="E12" s="2">
        <v>100</v>
      </c>
      <c r="F12" s="2">
        <f t="shared" si="0"/>
        <v>35</v>
      </c>
    </row>
    <row r="13" spans="1:6" x14ac:dyDescent="0.25">
      <c r="A13" s="2">
        <v>12</v>
      </c>
      <c r="B13" s="2" t="s">
        <v>60</v>
      </c>
      <c r="C13" s="2" t="s">
        <v>61</v>
      </c>
      <c r="D13" s="2" t="s">
        <v>62</v>
      </c>
      <c r="E13" s="2">
        <v>77</v>
      </c>
      <c r="F13" s="2">
        <f t="shared" si="0"/>
        <v>26.95</v>
      </c>
    </row>
    <row r="14" spans="1:6" x14ac:dyDescent="0.25">
      <c r="A14" s="2">
        <v>13</v>
      </c>
      <c r="B14" s="2" t="s">
        <v>49</v>
      </c>
      <c r="C14" s="2" t="s">
        <v>100</v>
      </c>
      <c r="D14" s="2" t="s">
        <v>50</v>
      </c>
      <c r="E14" s="2">
        <v>55</v>
      </c>
      <c r="F14" s="2">
        <f t="shared" si="0"/>
        <v>19.25</v>
      </c>
    </row>
    <row r="15" spans="1:6" x14ac:dyDescent="0.25">
      <c r="A15" s="2">
        <v>14</v>
      </c>
      <c r="B15" s="2" t="s">
        <v>26</v>
      </c>
      <c r="C15" s="2" t="s">
        <v>27</v>
      </c>
      <c r="D15" s="2" t="s">
        <v>28</v>
      </c>
      <c r="E15" s="2">
        <v>47</v>
      </c>
      <c r="F15" s="2">
        <f t="shared" si="0"/>
        <v>16.45</v>
      </c>
    </row>
    <row r="16" spans="1:6" x14ac:dyDescent="0.25">
      <c r="A16" s="2">
        <v>15</v>
      </c>
      <c r="B16" s="2" t="s">
        <v>54</v>
      </c>
      <c r="C16" s="2" t="s">
        <v>55</v>
      </c>
      <c r="D16" s="2" t="s">
        <v>56</v>
      </c>
      <c r="E16" s="2">
        <v>0</v>
      </c>
      <c r="F16" s="2">
        <f t="shared" si="0"/>
        <v>0</v>
      </c>
    </row>
    <row r="17" spans="1:6" x14ac:dyDescent="0.25">
      <c r="A17" s="2">
        <v>16</v>
      </c>
      <c r="B17" s="2" t="s">
        <v>12</v>
      </c>
      <c r="C17" s="2" t="s">
        <v>13</v>
      </c>
      <c r="D17" s="2" t="s">
        <v>14</v>
      </c>
      <c r="E17" s="2">
        <v>33</v>
      </c>
      <c r="F17" s="2">
        <f t="shared" si="0"/>
        <v>11.549999999999999</v>
      </c>
    </row>
    <row r="18" spans="1:6" x14ac:dyDescent="0.25">
      <c r="A18" s="2">
        <v>17</v>
      </c>
      <c r="B18" s="2" t="s">
        <v>12</v>
      </c>
      <c r="C18" s="2" t="s">
        <v>47</v>
      </c>
      <c r="D18" s="2" t="s">
        <v>48</v>
      </c>
      <c r="E18" s="2">
        <v>0</v>
      </c>
      <c r="F18" s="2">
        <f t="shared" si="0"/>
        <v>0</v>
      </c>
    </row>
    <row r="19" spans="1:6" x14ac:dyDescent="0.25">
      <c r="A19" s="2">
        <v>18</v>
      </c>
      <c r="B19" s="2" t="s">
        <v>3</v>
      </c>
      <c r="C19" s="2" t="s">
        <v>4</v>
      </c>
      <c r="D19" s="2" t="s">
        <v>5</v>
      </c>
      <c r="E19" s="2">
        <v>85</v>
      </c>
      <c r="F19" s="2">
        <f t="shared" si="0"/>
        <v>29.749999999999996</v>
      </c>
    </row>
    <row r="20" spans="1:6" x14ac:dyDescent="0.25">
      <c r="A20" s="2">
        <v>19</v>
      </c>
      <c r="B20" s="2" t="s">
        <v>75</v>
      </c>
      <c r="C20" s="2" t="s">
        <v>76</v>
      </c>
      <c r="D20" s="2" t="s">
        <v>77</v>
      </c>
      <c r="E20" s="2">
        <v>0</v>
      </c>
      <c r="F20" s="2">
        <f t="shared" si="0"/>
        <v>0</v>
      </c>
    </row>
    <row r="21" spans="1:6" x14ac:dyDescent="0.25">
      <c r="A21" s="2">
        <v>20</v>
      </c>
      <c r="B21" s="2" t="s">
        <v>44</v>
      </c>
      <c r="C21" s="2" t="s">
        <v>45</v>
      </c>
      <c r="D21" s="2" t="s">
        <v>46</v>
      </c>
      <c r="E21" s="2">
        <v>68</v>
      </c>
      <c r="F21" s="2">
        <f t="shared" si="0"/>
        <v>23.799999999999997</v>
      </c>
    </row>
    <row r="22" spans="1:6" x14ac:dyDescent="0.25">
      <c r="A22" s="2">
        <v>21</v>
      </c>
      <c r="B22" s="2" t="s">
        <v>78</v>
      </c>
      <c r="C22" s="2" t="s">
        <v>79</v>
      </c>
      <c r="D22" s="2" t="s">
        <v>80</v>
      </c>
      <c r="E22" s="2">
        <v>58</v>
      </c>
      <c r="F22" s="2">
        <f t="shared" si="0"/>
        <v>20.299999999999997</v>
      </c>
    </row>
    <row r="23" spans="1:6" x14ac:dyDescent="0.25">
      <c r="A23" s="2">
        <v>22</v>
      </c>
      <c r="B23" s="2" t="s">
        <v>6</v>
      </c>
      <c r="C23" s="2" t="s">
        <v>7</v>
      </c>
      <c r="D23" s="2" t="s">
        <v>8</v>
      </c>
      <c r="E23" s="2">
        <v>65</v>
      </c>
      <c r="F23" s="2">
        <f t="shared" si="0"/>
        <v>22.75</v>
      </c>
    </row>
    <row r="24" spans="1:6" x14ac:dyDescent="0.25">
      <c r="A24" s="2">
        <v>23</v>
      </c>
      <c r="B24" s="2" t="s">
        <v>81</v>
      </c>
      <c r="C24" s="2" t="s">
        <v>82</v>
      </c>
      <c r="D24" s="2" t="s">
        <v>83</v>
      </c>
      <c r="E24" s="2">
        <v>83</v>
      </c>
      <c r="F24" s="2">
        <f t="shared" si="0"/>
        <v>29.049999999999997</v>
      </c>
    </row>
    <row r="25" spans="1:6" x14ac:dyDescent="0.25">
      <c r="A25" s="2">
        <v>24</v>
      </c>
      <c r="B25" s="2" t="s">
        <v>9</v>
      </c>
      <c r="C25" s="2" t="s">
        <v>10</v>
      </c>
      <c r="D25" s="2" t="s">
        <v>11</v>
      </c>
      <c r="E25" s="2">
        <v>32</v>
      </c>
      <c r="F25" s="2">
        <f t="shared" si="0"/>
        <v>11.2</v>
      </c>
    </row>
    <row r="26" spans="1:6" x14ac:dyDescent="0.25">
      <c r="A26" s="2">
        <v>25</v>
      </c>
      <c r="B26" s="2" t="s">
        <v>66</v>
      </c>
      <c r="C26" s="2" t="s">
        <v>67</v>
      </c>
      <c r="D26" s="2" t="s">
        <v>68</v>
      </c>
      <c r="E26" s="2">
        <v>53</v>
      </c>
      <c r="F26" s="2">
        <f t="shared" si="0"/>
        <v>18.549999999999997</v>
      </c>
    </row>
    <row r="27" spans="1:6" x14ac:dyDescent="0.25">
      <c r="A27" s="2">
        <v>26</v>
      </c>
      <c r="B27" s="2" t="s">
        <v>72</v>
      </c>
      <c r="C27" s="2" t="s">
        <v>73</v>
      </c>
      <c r="D27" s="2" t="s">
        <v>74</v>
      </c>
      <c r="E27" s="2">
        <v>82</v>
      </c>
      <c r="F27" s="2">
        <f t="shared" si="0"/>
        <v>28.7</v>
      </c>
    </row>
    <row r="28" spans="1:6" x14ac:dyDescent="0.25">
      <c r="A28" s="2">
        <v>27</v>
      </c>
      <c r="B28" s="2" t="s">
        <v>38</v>
      </c>
      <c r="C28" s="2" t="s">
        <v>39</v>
      </c>
      <c r="D28" s="2" t="s">
        <v>40</v>
      </c>
      <c r="E28" s="2">
        <v>63</v>
      </c>
      <c r="F28" s="2">
        <f t="shared" si="0"/>
        <v>22.049999999999997</v>
      </c>
    </row>
    <row r="29" spans="1:6" x14ac:dyDescent="0.25">
      <c r="A29" s="2">
        <v>28</v>
      </c>
      <c r="B29" s="2" t="s">
        <v>101</v>
      </c>
      <c r="C29" s="2" t="s">
        <v>102</v>
      </c>
      <c r="D29" s="2" t="s">
        <v>103</v>
      </c>
      <c r="E29" s="2">
        <v>0</v>
      </c>
      <c r="F29" s="2">
        <f t="shared" si="0"/>
        <v>0</v>
      </c>
    </row>
    <row r="30" spans="1:6" x14ac:dyDescent="0.25">
      <c r="A30" s="2">
        <v>29</v>
      </c>
      <c r="B30" s="2" t="s">
        <v>63</v>
      </c>
      <c r="C30" s="2" t="s">
        <v>64</v>
      </c>
      <c r="D30" s="2" t="s">
        <v>65</v>
      </c>
      <c r="E30" s="2">
        <v>75</v>
      </c>
      <c r="F30" s="2">
        <f t="shared" si="0"/>
        <v>26.25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70" zoomScaleNormal="70" zoomScaleSheetLayoutView="100" workbookViewId="0">
      <pane ySplit="1" topLeftCell="A2" activePane="bottomLeft" state="frozen"/>
      <selection activeCell="G13" sqref="G13"/>
      <selection pane="bottomLeft" activeCell="A31" sqref="A31:XFD31"/>
    </sheetView>
  </sheetViews>
  <sheetFormatPr baseColWidth="10" defaultColWidth="9.140625" defaultRowHeight="15" x14ac:dyDescent="0.25"/>
  <cols>
    <col min="1" max="1" width="9.140625" style="1"/>
    <col min="2" max="2" width="10.85546875" style="1" bestFit="1" customWidth="1"/>
    <col min="3" max="3" width="8.28515625" style="1" bestFit="1" customWidth="1"/>
    <col min="4" max="4" width="11" style="1" bestFit="1" customWidth="1"/>
    <col min="5" max="7" width="11" style="1" customWidth="1"/>
    <col min="8" max="19" width="9.140625" customWidth="1"/>
  </cols>
  <sheetData>
    <row r="1" spans="1:23" x14ac:dyDescent="0.25">
      <c r="H1" s="7">
        <v>12</v>
      </c>
      <c r="I1" s="7">
        <v>15</v>
      </c>
      <c r="J1" s="7">
        <v>20</v>
      </c>
      <c r="K1" s="7">
        <v>22</v>
      </c>
      <c r="L1" s="7">
        <v>27</v>
      </c>
      <c r="M1" s="7">
        <v>32</v>
      </c>
      <c r="N1" s="7">
        <v>38</v>
      </c>
      <c r="O1" s="7">
        <v>41</v>
      </c>
      <c r="P1" s="7">
        <v>44</v>
      </c>
      <c r="Q1" s="7">
        <v>45</v>
      </c>
      <c r="R1" s="7">
        <v>47</v>
      </c>
      <c r="S1" s="7">
        <v>49</v>
      </c>
      <c r="T1" s="7">
        <v>54</v>
      </c>
      <c r="U1" s="7">
        <v>61</v>
      </c>
      <c r="V1" s="7">
        <v>62</v>
      </c>
      <c r="W1" s="7">
        <v>63</v>
      </c>
    </row>
    <row r="2" spans="1:23" x14ac:dyDescent="0.25">
      <c r="A2" s="4" t="s">
        <v>2</v>
      </c>
      <c r="B2" s="4" t="s">
        <v>84</v>
      </c>
      <c r="C2" s="4" t="s">
        <v>0</v>
      </c>
      <c r="D2" s="4" t="s">
        <v>1</v>
      </c>
      <c r="E2" s="4" t="s">
        <v>108</v>
      </c>
      <c r="F2" s="4" t="s">
        <v>116</v>
      </c>
      <c r="G2" s="4" t="s">
        <v>109</v>
      </c>
      <c r="H2" s="4" t="s">
        <v>85</v>
      </c>
      <c r="I2" s="4" t="s">
        <v>86</v>
      </c>
      <c r="J2" s="4" t="s">
        <v>87</v>
      </c>
      <c r="K2" s="4" t="s">
        <v>88</v>
      </c>
      <c r="L2" s="4" t="s">
        <v>89</v>
      </c>
      <c r="M2" s="4" t="s">
        <v>90</v>
      </c>
      <c r="N2" s="4" t="s">
        <v>91</v>
      </c>
      <c r="O2" s="4" t="s">
        <v>92</v>
      </c>
      <c r="P2" s="4" t="s">
        <v>93</v>
      </c>
      <c r="Q2" s="4" t="s">
        <v>94</v>
      </c>
      <c r="R2" s="4" t="s">
        <v>95</v>
      </c>
      <c r="S2" s="4" t="s">
        <v>96</v>
      </c>
      <c r="T2" s="4" t="s">
        <v>97</v>
      </c>
      <c r="U2" s="4" t="s">
        <v>98</v>
      </c>
      <c r="V2" s="4" t="s">
        <v>99</v>
      </c>
      <c r="W2" s="4" t="s">
        <v>104</v>
      </c>
    </row>
    <row r="3" spans="1:23" x14ac:dyDescent="0.25">
      <c r="A3" s="2">
        <v>1</v>
      </c>
      <c r="B3" s="2" t="s">
        <v>29</v>
      </c>
      <c r="C3" s="2" t="s">
        <v>30</v>
      </c>
      <c r="D3" s="2" t="s">
        <v>31</v>
      </c>
      <c r="E3" s="2">
        <f t="shared" ref="E3:E29" si="0">AVERAGE(H3:V3)</f>
        <v>68.2</v>
      </c>
      <c r="F3" s="2">
        <f>E3*20%</f>
        <v>13.64</v>
      </c>
      <c r="G3" s="5">
        <f t="shared" ref="G3:G29" si="1">COUNTIF(H3:W3,0)/COUNT(H3:W3)</f>
        <v>0.125</v>
      </c>
      <c r="H3" s="6">
        <v>68</v>
      </c>
      <c r="I3" s="6">
        <v>90</v>
      </c>
      <c r="J3" s="6">
        <v>95</v>
      </c>
      <c r="K3" s="6">
        <v>75</v>
      </c>
      <c r="L3" s="6">
        <v>40</v>
      </c>
      <c r="M3" s="6">
        <v>80</v>
      </c>
      <c r="N3" s="6">
        <v>95</v>
      </c>
      <c r="O3" s="6">
        <v>72</v>
      </c>
      <c r="P3" s="6">
        <v>0</v>
      </c>
      <c r="Q3" s="6">
        <v>0</v>
      </c>
      <c r="R3" s="6">
        <v>68</v>
      </c>
      <c r="S3" s="6">
        <v>80</v>
      </c>
      <c r="T3" s="6">
        <v>90</v>
      </c>
      <c r="U3" s="6">
        <v>100</v>
      </c>
      <c r="V3" s="6">
        <v>70</v>
      </c>
      <c r="W3" s="6">
        <v>70</v>
      </c>
    </row>
    <row r="4" spans="1:23" x14ac:dyDescent="0.25">
      <c r="A4" s="2">
        <v>2</v>
      </c>
      <c r="B4" s="2" t="s">
        <v>20</v>
      </c>
      <c r="C4" s="2" t="s">
        <v>21</v>
      </c>
      <c r="D4" s="2" t="s">
        <v>22</v>
      </c>
      <c r="E4" s="2">
        <f t="shared" si="0"/>
        <v>37.727272727272727</v>
      </c>
      <c r="F4" s="2"/>
      <c r="G4" s="5">
        <f t="shared" si="1"/>
        <v>0.45454545454545453</v>
      </c>
      <c r="H4" s="6">
        <v>65</v>
      </c>
      <c r="I4" s="6">
        <v>80</v>
      </c>
      <c r="J4" s="6">
        <v>60</v>
      </c>
      <c r="K4" s="6">
        <v>70</v>
      </c>
      <c r="L4" s="6">
        <v>70</v>
      </c>
      <c r="M4" s="6">
        <v>70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/>
      <c r="T4" s="6"/>
      <c r="U4" s="6"/>
      <c r="V4" s="6"/>
      <c r="W4" s="6"/>
    </row>
    <row r="5" spans="1:23" x14ac:dyDescent="0.25">
      <c r="A5" s="2">
        <v>3</v>
      </c>
      <c r="B5" s="2" t="s">
        <v>41</v>
      </c>
      <c r="C5" s="2" t="s">
        <v>42</v>
      </c>
      <c r="D5" s="2" t="s">
        <v>43</v>
      </c>
      <c r="E5" s="2">
        <f t="shared" si="0"/>
        <v>80.400000000000006</v>
      </c>
      <c r="F5" s="2">
        <f t="shared" ref="F5:F31" si="2">E5*20%</f>
        <v>16.080000000000002</v>
      </c>
      <c r="G5" s="5">
        <f t="shared" si="1"/>
        <v>0</v>
      </c>
      <c r="H5" s="6">
        <v>75</v>
      </c>
      <c r="I5" s="6">
        <v>90</v>
      </c>
      <c r="J5" s="6">
        <v>82</v>
      </c>
      <c r="K5" s="6">
        <v>65</v>
      </c>
      <c r="L5" s="6">
        <v>80</v>
      </c>
      <c r="M5" s="6">
        <v>90</v>
      </c>
      <c r="N5" s="6">
        <v>98</v>
      </c>
      <c r="O5" s="6">
        <v>75</v>
      </c>
      <c r="P5" s="6">
        <v>46</v>
      </c>
      <c r="Q5" s="6">
        <v>75</v>
      </c>
      <c r="R5" s="6">
        <v>80</v>
      </c>
      <c r="S5" s="6">
        <v>95</v>
      </c>
      <c r="T5" s="6">
        <v>95</v>
      </c>
      <c r="U5" s="6">
        <v>95</v>
      </c>
      <c r="V5" s="6">
        <v>65</v>
      </c>
      <c r="W5" s="6">
        <v>85</v>
      </c>
    </row>
    <row r="6" spans="1:23" x14ac:dyDescent="0.25">
      <c r="A6" s="2">
        <v>4</v>
      </c>
      <c r="B6" s="2" t="s">
        <v>69</v>
      </c>
      <c r="C6" s="2" t="s">
        <v>70</v>
      </c>
      <c r="D6" s="2" t="s">
        <v>71</v>
      </c>
      <c r="E6" s="2">
        <f t="shared" si="0"/>
        <v>68.333333333333329</v>
      </c>
      <c r="F6" s="2">
        <f t="shared" si="2"/>
        <v>13.666666666666666</v>
      </c>
      <c r="G6" s="5">
        <f t="shared" si="1"/>
        <v>0.1875</v>
      </c>
      <c r="H6" s="6">
        <v>78</v>
      </c>
      <c r="I6" s="6">
        <v>95</v>
      </c>
      <c r="J6" s="6">
        <v>60</v>
      </c>
      <c r="K6" s="6">
        <v>70</v>
      </c>
      <c r="L6" s="6">
        <v>55</v>
      </c>
      <c r="M6" s="6">
        <v>80</v>
      </c>
      <c r="N6" s="6">
        <v>98</v>
      </c>
      <c r="O6" s="6">
        <v>75</v>
      </c>
      <c r="P6" s="6">
        <v>45</v>
      </c>
      <c r="Q6" s="6">
        <v>0</v>
      </c>
      <c r="R6" s="6">
        <v>82</v>
      </c>
      <c r="S6" s="6">
        <v>95</v>
      </c>
      <c r="T6" s="6">
        <v>92</v>
      </c>
      <c r="U6" s="6">
        <v>100</v>
      </c>
      <c r="V6" s="6">
        <v>0</v>
      </c>
      <c r="W6" s="6">
        <v>0</v>
      </c>
    </row>
    <row r="7" spans="1:23" x14ac:dyDescent="0.25">
      <c r="A7" s="2">
        <v>5</v>
      </c>
      <c r="B7" s="2" t="s">
        <v>15</v>
      </c>
      <c r="C7" s="2" t="s">
        <v>16</v>
      </c>
      <c r="D7" s="2" t="s">
        <v>17</v>
      </c>
      <c r="E7" s="2">
        <f t="shared" si="0"/>
        <v>69.13333333333334</v>
      </c>
      <c r="F7" s="2">
        <f t="shared" si="2"/>
        <v>13.826666666666668</v>
      </c>
      <c r="G7" s="5">
        <f t="shared" si="1"/>
        <v>0.1875</v>
      </c>
      <c r="H7" s="6">
        <v>85</v>
      </c>
      <c r="I7" s="6">
        <v>82</v>
      </c>
      <c r="J7" s="6">
        <v>78</v>
      </c>
      <c r="K7" s="6">
        <v>65</v>
      </c>
      <c r="L7" s="6">
        <v>0</v>
      </c>
      <c r="M7" s="6">
        <v>90</v>
      </c>
      <c r="N7" s="6">
        <v>95</v>
      </c>
      <c r="O7" s="6">
        <v>72</v>
      </c>
      <c r="P7" s="6">
        <v>0</v>
      </c>
      <c r="Q7" s="6">
        <v>0</v>
      </c>
      <c r="R7" s="6">
        <v>95</v>
      </c>
      <c r="S7" s="6">
        <v>95</v>
      </c>
      <c r="T7" s="6">
        <v>92</v>
      </c>
      <c r="U7" s="6">
        <v>100</v>
      </c>
      <c r="V7" s="6">
        <v>88</v>
      </c>
      <c r="W7" s="6">
        <v>85</v>
      </c>
    </row>
    <row r="8" spans="1:23" x14ac:dyDescent="0.25">
      <c r="A8" s="2">
        <v>6</v>
      </c>
      <c r="B8" s="2" t="s">
        <v>15</v>
      </c>
      <c r="C8" s="2" t="s">
        <v>18</v>
      </c>
      <c r="D8" s="2" t="s">
        <v>19</v>
      </c>
      <c r="E8" s="2">
        <f t="shared" si="0"/>
        <v>69.533333333333331</v>
      </c>
      <c r="F8" s="2">
        <f t="shared" si="2"/>
        <v>13.906666666666666</v>
      </c>
      <c r="G8" s="5">
        <f t="shared" si="1"/>
        <v>0.1875</v>
      </c>
      <c r="H8" s="6">
        <v>78</v>
      </c>
      <c r="I8" s="6">
        <v>90</v>
      </c>
      <c r="J8" s="6">
        <v>75</v>
      </c>
      <c r="K8" s="6">
        <v>85</v>
      </c>
      <c r="L8" s="6">
        <v>0</v>
      </c>
      <c r="M8" s="6">
        <v>90</v>
      </c>
      <c r="N8" s="6">
        <v>90</v>
      </c>
      <c r="O8" s="6">
        <v>75</v>
      </c>
      <c r="P8" s="6">
        <v>0</v>
      </c>
      <c r="Q8" s="6">
        <v>0</v>
      </c>
      <c r="R8" s="6">
        <v>92</v>
      </c>
      <c r="S8" s="6">
        <v>90</v>
      </c>
      <c r="T8" s="6">
        <v>98</v>
      </c>
      <c r="U8" s="6">
        <v>95</v>
      </c>
      <c r="V8" s="6">
        <v>85</v>
      </c>
      <c r="W8" s="6">
        <v>85</v>
      </c>
    </row>
    <row r="9" spans="1:23" x14ac:dyDescent="0.25">
      <c r="A9" s="2">
        <v>7</v>
      </c>
      <c r="B9" s="2" t="s">
        <v>35</v>
      </c>
      <c r="C9" s="2" t="s">
        <v>36</v>
      </c>
      <c r="D9" s="2" t="s">
        <v>37</v>
      </c>
      <c r="E9" s="2">
        <f t="shared" si="0"/>
        <v>83.454545454545453</v>
      </c>
      <c r="F9" s="2"/>
      <c r="G9" s="5">
        <f t="shared" si="1"/>
        <v>9.0909090909090912E-2</v>
      </c>
      <c r="H9" s="6">
        <v>98</v>
      </c>
      <c r="I9" s="6">
        <v>95</v>
      </c>
      <c r="J9" s="6">
        <v>95</v>
      </c>
      <c r="K9" s="6">
        <v>80</v>
      </c>
      <c r="L9" s="6">
        <v>100</v>
      </c>
      <c r="M9" s="6">
        <v>94</v>
      </c>
      <c r="N9" s="6">
        <v>98</v>
      </c>
      <c r="O9" s="6">
        <v>75</v>
      </c>
      <c r="P9" s="6">
        <v>85</v>
      </c>
      <c r="Q9" s="6">
        <v>0</v>
      </c>
      <c r="R9" s="6">
        <v>98</v>
      </c>
      <c r="S9" s="6"/>
      <c r="T9" s="6"/>
      <c r="U9" s="6"/>
      <c r="V9" s="6"/>
      <c r="W9" s="6"/>
    </row>
    <row r="10" spans="1:23" x14ac:dyDescent="0.25">
      <c r="A10" s="2">
        <v>8</v>
      </c>
      <c r="B10" s="2" t="s">
        <v>32</v>
      </c>
      <c r="C10" s="2" t="s">
        <v>33</v>
      </c>
      <c r="D10" s="2" t="s">
        <v>34</v>
      </c>
      <c r="E10" s="2">
        <f t="shared" si="0"/>
        <v>64.933333333333337</v>
      </c>
      <c r="F10" s="2">
        <f t="shared" si="2"/>
        <v>12.986666666666668</v>
      </c>
      <c r="G10" s="5">
        <f t="shared" si="1"/>
        <v>0.125</v>
      </c>
      <c r="H10" s="6">
        <v>94</v>
      </c>
      <c r="I10" s="6">
        <v>94</v>
      </c>
      <c r="J10" s="6">
        <v>0</v>
      </c>
      <c r="K10" s="6">
        <v>60</v>
      </c>
      <c r="L10" s="6">
        <v>0</v>
      </c>
      <c r="M10" s="6">
        <v>70</v>
      </c>
      <c r="N10" s="6">
        <v>98</v>
      </c>
      <c r="O10" s="6">
        <v>40</v>
      </c>
      <c r="P10" s="6">
        <v>80</v>
      </c>
      <c r="Q10" s="6">
        <v>50</v>
      </c>
      <c r="R10" s="6">
        <v>60</v>
      </c>
      <c r="S10" s="6">
        <v>70</v>
      </c>
      <c r="T10" s="6">
        <v>98</v>
      </c>
      <c r="U10" s="6">
        <v>100</v>
      </c>
      <c r="V10" s="6">
        <v>60</v>
      </c>
      <c r="W10" s="6">
        <v>80</v>
      </c>
    </row>
    <row r="11" spans="1:23" x14ac:dyDescent="0.25">
      <c r="A11" s="2">
        <v>9</v>
      </c>
      <c r="B11" s="2" t="s">
        <v>51</v>
      </c>
      <c r="C11" s="2" t="s">
        <v>52</v>
      </c>
      <c r="D11" s="2" t="s">
        <v>53</v>
      </c>
      <c r="E11" s="2">
        <f t="shared" si="0"/>
        <v>79.733333333333334</v>
      </c>
      <c r="F11" s="2">
        <f t="shared" si="2"/>
        <v>15.946666666666667</v>
      </c>
      <c r="G11" s="5">
        <f t="shared" si="1"/>
        <v>0</v>
      </c>
      <c r="H11" s="6">
        <v>70</v>
      </c>
      <c r="I11" s="6">
        <v>88</v>
      </c>
      <c r="J11" s="6">
        <v>95</v>
      </c>
      <c r="K11" s="6">
        <v>75</v>
      </c>
      <c r="L11" s="6">
        <v>90</v>
      </c>
      <c r="M11" s="6">
        <v>90</v>
      </c>
      <c r="N11" s="6">
        <v>92</v>
      </c>
      <c r="O11" s="6">
        <v>75</v>
      </c>
      <c r="P11" s="6">
        <v>55</v>
      </c>
      <c r="Q11" s="6">
        <v>60</v>
      </c>
      <c r="R11" s="6">
        <v>62</v>
      </c>
      <c r="S11" s="6">
        <v>80</v>
      </c>
      <c r="T11" s="6">
        <v>96</v>
      </c>
      <c r="U11" s="6">
        <v>98</v>
      </c>
      <c r="V11" s="6">
        <v>70</v>
      </c>
      <c r="W11" s="6">
        <v>85</v>
      </c>
    </row>
    <row r="12" spans="1:23" x14ac:dyDescent="0.25">
      <c r="A12" s="2">
        <v>10</v>
      </c>
      <c r="B12" s="2" t="s">
        <v>57</v>
      </c>
      <c r="C12" s="2" t="s">
        <v>58</v>
      </c>
      <c r="D12" s="2" t="s">
        <v>59</v>
      </c>
      <c r="E12" s="2">
        <f t="shared" si="0"/>
        <v>56.733333333333334</v>
      </c>
      <c r="F12" s="2">
        <f t="shared" si="2"/>
        <v>11.346666666666668</v>
      </c>
      <c r="G12" s="5">
        <f t="shared" si="1"/>
        <v>0.375</v>
      </c>
      <c r="H12" s="6">
        <v>75</v>
      </c>
      <c r="I12" s="6">
        <v>92</v>
      </c>
      <c r="J12" s="6">
        <v>88</v>
      </c>
      <c r="K12" s="6">
        <v>80</v>
      </c>
      <c r="L12" s="6">
        <v>0</v>
      </c>
      <c r="M12" s="6">
        <v>87</v>
      </c>
      <c r="N12" s="6">
        <v>88</v>
      </c>
      <c r="O12" s="6">
        <v>75</v>
      </c>
      <c r="P12" s="6">
        <v>0</v>
      </c>
      <c r="Q12" s="6">
        <v>0</v>
      </c>
      <c r="R12" s="6">
        <v>80</v>
      </c>
      <c r="S12" s="6">
        <v>90</v>
      </c>
      <c r="T12" s="6">
        <v>96</v>
      </c>
      <c r="U12" s="6">
        <v>0</v>
      </c>
      <c r="V12" s="6">
        <v>0</v>
      </c>
      <c r="W12" s="6">
        <v>0</v>
      </c>
    </row>
    <row r="13" spans="1:23" x14ac:dyDescent="0.25">
      <c r="A13" s="2">
        <v>11</v>
      </c>
      <c r="B13" s="2" t="s">
        <v>23</v>
      </c>
      <c r="C13" s="2" t="s">
        <v>24</v>
      </c>
      <c r="D13" s="2" t="s">
        <v>25</v>
      </c>
      <c r="E13" s="2">
        <f t="shared" si="0"/>
        <v>88.4</v>
      </c>
      <c r="F13" s="2">
        <f t="shared" si="2"/>
        <v>17.680000000000003</v>
      </c>
      <c r="G13" s="5">
        <f t="shared" si="1"/>
        <v>0</v>
      </c>
      <c r="H13" s="6">
        <v>85</v>
      </c>
      <c r="I13" s="6">
        <v>92</v>
      </c>
      <c r="J13" s="6">
        <v>72</v>
      </c>
      <c r="K13" s="6">
        <v>75</v>
      </c>
      <c r="L13" s="6">
        <v>95</v>
      </c>
      <c r="M13" s="6">
        <v>90</v>
      </c>
      <c r="N13" s="6">
        <v>94</v>
      </c>
      <c r="O13" s="6">
        <v>75</v>
      </c>
      <c r="P13" s="6">
        <v>90</v>
      </c>
      <c r="Q13" s="6">
        <v>95</v>
      </c>
      <c r="R13" s="6">
        <v>92</v>
      </c>
      <c r="S13" s="6">
        <v>95</v>
      </c>
      <c r="T13" s="6">
        <v>91</v>
      </c>
      <c r="U13" s="6">
        <v>100</v>
      </c>
      <c r="V13" s="6">
        <v>85</v>
      </c>
      <c r="W13" s="6">
        <v>100</v>
      </c>
    </row>
    <row r="14" spans="1:23" x14ac:dyDescent="0.25">
      <c r="A14" s="2">
        <v>12</v>
      </c>
      <c r="B14" s="2" t="s">
        <v>60</v>
      </c>
      <c r="C14" s="2" t="s">
        <v>61</v>
      </c>
      <c r="D14" s="2" t="s">
        <v>62</v>
      </c>
      <c r="E14" s="2">
        <f t="shared" si="0"/>
        <v>84.066666666666663</v>
      </c>
      <c r="F14" s="2">
        <f t="shared" si="2"/>
        <v>16.813333333333333</v>
      </c>
      <c r="G14" s="5">
        <f t="shared" si="1"/>
        <v>0</v>
      </c>
      <c r="H14" s="6">
        <v>78</v>
      </c>
      <c r="I14" s="6">
        <v>85</v>
      </c>
      <c r="J14" s="6">
        <v>74</v>
      </c>
      <c r="K14" s="6">
        <v>65</v>
      </c>
      <c r="L14" s="6">
        <v>80</v>
      </c>
      <c r="M14" s="6">
        <v>90</v>
      </c>
      <c r="N14" s="6">
        <v>100</v>
      </c>
      <c r="O14" s="6">
        <v>75</v>
      </c>
      <c r="P14" s="6">
        <v>80</v>
      </c>
      <c r="Q14" s="6">
        <v>90</v>
      </c>
      <c r="R14" s="6">
        <v>80</v>
      </c>
      <c r="S14" s="6">
        <v>98</v>
      </c>
      <c r="T14" s="6">
        <v>91</v>
      </c>
      <c r="U14" s="6">
        <v>100</v>
      </c>
      <c r="V14" s="6">
        <v>75</v>
      </c>
      <c r="W14" s="6">
        <v>82</v>
      </c>
    </row>
    <row r="15" spans="1:23" x14ac:dyDescent="0.25">
      <c r="A15" s="2">
        <v>13</v>
      </c>
      <c r="B15" s="2" t="s">
        <v>49</v>
      </c>
      <c r="C15" s="2" t="s">
        <v>100</v>
      </c>
      <c r="D15" s="2" t="s">
        <v>50</v>
      </c>
      <c r="E15" s="2">
        <f t="shared" si="0"/>
        <v>67</v>
      </c>
      <c r="F15" s="2">
        <f t="shared" si="2"/>
        <v>13.4</v>
      </c>
      <c r="G15" s="5">
        <f t="shared" si="1"/>
        <v>6.25E-2</v>
      </c>
      <c r="H15" s="6">
        <v>65</v>
      </c>
      <c r="I15" s="6">
        <v>90</v>
      </c>
      <c r="J15" s="6">
        <v>60</v>
      </c>
      <c r="K15" s="6">
        <v>60</v>
      </c>
      <c r="L15" s="6">
        <v>75</v>
      </c>
      <c r="M15" s="6">
        <v>60</v>
      </c>
      <c r="N15" s="6">
        <v>82</v>
      </c>
      <c r="O15" s="6">
        <v>60</v>
      </c>
      <c r="P15" s="6">
        <v>85</v>
      </c>
      <c r="Q15" s="6">
        <v>0</v>
      </c>
      <c r="R15" s="6">
        <v>50</v>
      </c>
      <c r="S15" s="6">
        <v>75</v>
      </c>
      <c r="T15" s="6">
        <v>88</v>
      </c>
      <c r="U15" s="6">
        <v>100</v>
      </c>
      <c r="V15" s="6">
        <v>55</v>
      </c>
      <c r="W15" s="6">
        <v>60</v>
      </c>
    </row>
    <row r="16" spans="1:23" x14ac:dyDescent="0.25">
      <c r="A16" s="2">
        <v>14</v>
      </c>
      <c r="B16" s="2" t="s">
        <v>26</v>
      </c>
      <c r="C16" s="2" t="s">
        <v>27</v>
      </c>
      <c r="D16" s="2" t="s">
        <v>28</v>
      </c>
      <c r="E16" s="2">
        <f t="shared" si="0"/>
        <v>70.733333333333334</v>
      </c>
      <c r="F16" s="2">
        <f t="shared" si="2"/>
        <v>14.146666666666668</v>
      </c>
      <c r="G16" s="5">
        <f t="shared" si="1"/>
        <v>6.25E-2</v>
      </c>
      <c r="H16" s="6">
        <v>75</v>
      </c>
      <c r="I16" s="6">
        <v>90</v>
      </c>
      <c r="J16" s="6">
        <v>62</v>
      </c>
      <c r="K16" s="6">
        <v>45</v>
      </c>
      <c r="L16" s="6">
        <v>70</v>
      </c>
      <c r="M16" s="6">
        <v>75</v>
      </c>
      <c r="N16" s="6">
        <v>98</v>
      </c>
      <c r="O16" s="6">
        <v>68</v>
      </c>
      <c r="P16" s="6">
        <v>0</v>
      </c>
      <c r="Q16" s="6">
        <v>50</v>
      </c>
      <c r="R16" s="6">
        <v>65</v>
      </c>
      <c r="S16" s="6">
        <v>87</v>
      </c>
      <c r="T16" s="6">
        <v>91</v>
      </c>
      <c r="U16" s="6">
        <v>100</v>
      </c>
      <c r="V16" s="6">
        <v>85</v>
      </c>
      <c r="W16" s="6">
        <v>85</v>
      </c>
    </row>
    <row r="17" spans="1:23" x14ac:dyDescent="0.25">
      <c r="A17" s="2">
        <v>15</v>
      </c>
      <c r="B17" s="2" t="s">
        <v>54</v>
      </c>
      <c r="C17" s="2" t="s">
        <v>55</v>
      </c>
      <c r="D17" s="2" t="s">
        <v>56</v>
      </c>
      <c r="E17" s="2">
        <f t="shared" si="0"/>
        <v>35.799999999999997</v>
      </c>
      <c r="F17" s="2">
        <f t="shared" si="2"/>
        <v>7.16</v>
      </c>
      <c r="G17" s="5">
        <f t="shared" si="1"/>
        <v>0.4375</v>
      </c>
      <c r="H17" s="6">
        <v>65</v>
      </c>
      <c r="I17" s="6">
        <v>75</v>
      </c>
      <c r="J17" s="6">
        <v>0</v>
      </c>
      <c r="K17" s="6">
        <v>0</v>
      </c>
      <c r="L17" s="6">
        <v>40</v>
      </c>
      <c r="M17" s="6">
        <v>80</v>
      </c>
      <c r="N17" s="6">
        <v>0</v>
      </c>
      <c r="O17" s="6">
        <v>0</v>
      </c>
      <c r="P17" s="6">
        <v>60</v>
      </c>
      <c r="Q17" s="6">
        <v>0</v>
      </c>
      <c r="R17" s="6">
        <v>60</v>
      </c>
      <c r="S17" s="6">
        <v>72</v>
      </c>
      <c r="T17" s="6">
        <v>85</v>
      </c>
      <c r="U17" s="6">
        <v>0</v>
      </c>
      <c r="V17" s="6">
        <v>0</v>
      </c>
      <c r="W17" s="6">
        <v>90</v>
      </c>
    </row>
    <row r="18" spans="1:23" x14ac:dyDescent="0.25">
      <c r="A18" s="2">
        <v>16</v>
      </c>
      <c r="B18" s="2" t="s">
        <v>12</v>
      </c>
      <c r="C18" s="2" t="s">
        <v>13</v>
      </c>
      <c r="D18" s="2" t="s">
        <v>14</v>
      </c>
      <c r="E18" s="2">
        <f t="shared" si="0"/>
        <v>66.933333333333337</v>
      </c>
      <c r="F18" s="2">
        <f t="shared" si="2"/>
        <v>13.386666666666668</v>
      </c>
      <c r="G18" s="5">
        <f t="shared" si="1"/>
        <v>6.25E-2</v>
      </c>
      <c r="H18" s="6">
        <v>65</v>
      </c>
      <c r="I18" s="6">
        <v>82</v>
      </c>
      <c r="J18" s="6">
        <v>0</v>
      </c>
      <c r="K18" s="6">
        <v>45</v>
      </c>
      <c r="L18" s="6">
        <v>70</v>
      </c>
      <c r="M18" s="6">
        <v>70</v>
      </c>
      <c r="N18" s="6">
        <v>96</v>
      </c>
      <c r="O18" s="6">
        <v>75</v>
      </c>
      <c r="P18" s="6">
        <v>65</v>
      </c>
      <c r="Q18" s="6">
        <v>50</v>
      </c>
      <c r="R18" s="6">
        <v>65</v>
      </c>
      <c r="S18" s="6">
        <v>80</v>
      </c>
      <c r="T18" s="6">
        <v>96</v>
      </c>
      <c r="U18" s="6">
        <v>90</v>
      </c>
      <c r="V18" s="6">
        <v>55</v>
      </c>
      <c r="W18" s="6">
        <v>80</v>
      </c>
    </row>
    <row r="19" spans="1:23" x14ac:dyDescent="0.25">
      <c r="A19" s="2">
        <v>17</v>
      </c>
      <c r="B19" s="2" t="s">
        <v>12</v>
      </c>
      <c r="C19" s="2" t="s">
        <v>47</v>
      </c>
      <c r="D19" s="2" t="s">
        <v>48</v>
      </c>
      <c r="E19" s="2">
        <f t="shared" si="0"/>
        <v>56.333333333333336</v>
      </c>
      <c r="F19" s="2">
        <f t="shared" si="2"/>
        <v>11.266666666666667</v>
      </c>
      <c r="G19" s="5">
        <f t="shared" si="1"/>
        <v>0.25</v>
      </c>
      <c r="H19" s="6">
        <v>82</v>
      </c>
      <c r="I19" s="6">
        <v>92</v>
      </c>
      <c r="J19" s="6">
        <v>60</v>
      </c>
      <c r="K19" s="6">
        <v>78</v>
      </c>
      <c r="L19" s="6">
        <v>60</v>
      </c>
      <c r="M19" s="6">
        <v>85</v>
      </c>
      <c r="N19" s="6">
        <v>72</v>
      </c>
      <c r="O19" s="6">
        <v>68</v>
      </c>
      <c r="P19" s="6">
        <v>0</v>
      </c>
      <c r="Q19" s="6">
        <v>50</v>
      </c>
      <c r="R19" s="6">
        <v>30</v>
      </c>
      <c r="S19" s="6">
        <v>80</v>
      </c>
      <c r="T19" s="6">
        <v>88</v>
      </c>
      <c r="U19" s="6">
        <v>0</v>
      </c>
      <c r="V19" s="6">
        <v>0</v>
      </c>
      <c r="W19" s="6">
        <v>0</v>
      </c>
    </row>
    <row r="20" spans="1:23" x14ac:dyDescent="0.25">
      <c r="A20" s="2">
        <v>18</v>
      </c>
      <c r="B20" s="2" t="s">
        <v>3</v>
      </c>
      <c r="C20" s="2" t="s">
        <v>4</v>
      </c>
      <c r="D20" s="2" t="s">
        <v>5</v>
      </c>
      <c r="E20" s="2">
        <f t="shared" si="0"/>
        <v>86.733333333333334</v>
      </c>
      <c r="F20" s="2">
        <f t="shared" si="2"/>
        <v>17.346666666666668</v>
      </c>
      <c r="G20" s="5">
        <f t="shared" si="1"/>
        <v>0</v>
      </c>
      <c r="H20" s="6">
        <v>70</v>
      </c>
      <c r="I20" s="6">
        <v>88</v>
      </c>
      <c r="J20" s="6">
        <v>72</v>
      </c>
      <c r="K20" s="6">
        <v>92</v>
      </c>
      <c r="L20" s="6">
        <v>75</v>
      </c>
      <c r="M20" s="6">
        <v>88</v>
      </c>
      <c r="N20" s="6">
        <v>98</v>
      </c>
      <c r="O20" s="6">
        <v>75</v>
      </c>
      <c r="P20" s="6">
        <v>88</v>
      </c>
      <c r="Q20" s="6">
        <v>80</v>
      </c>
      <c r="R20" s="6">
        <v>100</v>
      </c>
      <c r="S20" s="6">
        <v>98</v>
      </c>
      <c r="T20" s="6">
        <v>97</v>
      </c>
      <c r="U20" s="6">
        <v>100</v>
      </c>
      <c r="V20" s="6">
        <v>80</v>
      </c>
      <c r="W20" s="6">
        <v>85</v>
      </c>
    </row>
    <row r="21" spans="1:23" x14ac:dyDescent="0.25">
      <c r="A21" s="2">
        <v>19</v>
      </c>
      <c r="B21" s="2" t="s">
        <v>75</v>
      </c>
      <c r="C21" s="2" t="s">
        <v>76</v>
      </c>
      <c r="D21" s="2" t="s">
        <v>77</v>
      </c>
      <c r="E21" s="2">
        <f t="shared" si="0"/>
        <v>38.333333333333336</v>
      </c>
      <c r="F21" s="2">
        <f t="shared" si="2"/>
        <v>7.6666666666666679</v>
      </c>
      <c r="G21" s="5">
        <f t="shared" si="1"/>
        <v>0.5</v>
      </c>
      <c r="H21" s="6">
        <v>0</v>
      </c>
      <c r="I21" s="6">
        <v>92</v>
      </c>
      <c r="J21" s="6">
        <v>0</v>
      </c>
      <c r="K21" s="6">
        <v>75</v>
      </c>
      <c r="L21" s="6">
        <v>80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75</v>
      </c>
      <c r="S21" s="6">
        <v>65</v>
      </c>
      <c r="T21" s="6">
        <v>98</v>
      </c>
      <c r="U21" s="6">
        <v>90</v>
      </c>
      <c r="V21" s="6">
        <v>0</v>
      </c>
      <c r="W21" s="6">
        <v>50</v>
      </c>
    </row>
    <row r="22" spans="1:23" x14ac:dyDescent="0.25">
      <c r="A22" s="2">
        <v>20</v>
      </c>
      <c r="B22" s="2" t="s">
        <v>44</v>
      </c>
      <c r="C22" s="2" t="s">
        <v>45</v>
      </c>
      <c r="D22" s="2" t="s">
        <v>46</v>
      </c>
      <c r="E22" s="2">
        <f t="shared" si="0"/>
        <v>81.666666666666671</v>
      </c>
      <c r="F22" s="2">
        <f t="shared" si="2"/>
        <v>16.333333333333336</v>
      </c>
      <c r="G22" s="5">
        <f t="shared" si="1"/>
        <v>0</v>
      </c>
      <c r="H22" s="6">
        <v>82</v>
      </c>
      <c r="I22" s="6">
        <v>95</v>
      </c>
      <c r="J22" s="6">
        <v>70</v>
      </c>
      <c r="K22" s="6">
        <v>67</v>
      </c>
      <c r="L22" s="6">
        <v>82</v>
      </c>
      <c r="M22" s="6">
        <v>90</v>
      </c>
      <c r="N22" s="6">
        <v>100</v>
      </c>
      <c r="O22" s="6">
        <v>75</v>
      </c>
      <c r="P22" s="6">
        <v>45</v>
      </c>
      <c r="Q22" s="6">
        <v>70</v>
      </c>
      <c r="R22" s="6">
        <v>75</v>
      </c>
      <c r="S22" s="6">
        <v>85</v>
      </c>
      <c r="T22" s="6">
        <v>99</v>
      </c>
      <c r="U22" s="6">
        <v>100</v>
      </c>
      <c r="V22" s="6">
        <v>90</v>
      </c>
      <c r="W22" s="6">
        <v>100</v>
      </c>
    </row>
    <row r="23" spans="1:23" x14ac:dyDescent="0.25">
      <c r="A23" s="2">
        <v>21</v>
      </c>
      <c r="B23" s="2" t="s">
        <v>78</v>
      </c>
      <c r="C23" s="2" t="s">
        <v>79</v>
      </c>
      <c r="D23" s="2" t="s">
        <v>80</v>
      </c>
      <c r="E23" s="2">
        <f t="shared" si="0"/>
        <v>61.466666666666669</v>
      </c>
      <c r="F23" s="2">
        <f t="shared" si="2"/>
        <v>12.293333333333335</v>
      </c>
      <c r="G23" s="5">
        <f t="shared" si="1"/>
        <v>0.25</v>
      </c>
      <c r="H23" s="6">
        <v>92</v>
      </c>
      <c r="I23" s="6">
        <v>90</v>
      </c>
      <c r="J23" s="6">
        <v>75</v>
      </c>
      <c r="K23" s="6">
        <v>88</v>
      </c>
      <c r="L23" s="6">
        <v>56</v>
      </c>
      <c r="M23" s="6">
        <v>70</v>
      </c>
      <c r="N23" s="6">
        <v>0</v>
      </c>
      <c r="O23" s="6">
        <v>75</v>
      </c>
      <c r="P23" s="6">
        <v>45</v>
      </c>
      <c r="Q23" s="6">
        <v>0</v>
      </c>
      <c r="R23" s="6">
        <v>0</v>
      </c>
      <c r="S23" s="6">
        <v>70</v>
      </c>
      <c r="T23" s="6">
        <v>91</v>
      </c>
      <c r="U23" s="6">
        <v>100</v>
      </c>
      <c r="V23" s="6">
        <v>70</v>
      </c>
      <c r="W23" s="6">
        <v>0</v>
      </c>
    </row>
    <row r="24" spans="1:23" x14ac:dyDescent="0.25">
      <c r="A24" s="2">
        <v>22</v>
      </c>
      <c r="B24" s="2" t="s">
        <v>6</v>
      </c>
      <c r="C24" s="2" t="s">
        <v>7</v>
      </c>
      <c r="D24" s="2" t="s">
        <v>8</v>
      </c>
      <c r="E24" s="2">
        <f t="shared" si="0"/>
        <v>82.2</v>
      </c>
      <c r="F24" s="2">
        <f t="shared" si="2"/>
        <v>16.440000000000001</v>
      </c>
      <c r="G24" s="5">
        <f t="shared" si="1"/>
        <v>0</v>
      </c>
      <c r="H24" s="6">
        <v>82</v>
      </c>
      <c r="I24" s="6">
        <v>90</v>
      </c>
      <c r="J24" s="6">
        <v>78</v>
      </c>
      <c r="K24" s="6">
        <v>78</v>
      </c>
      <c r="L24" s="6">
        <v>35</v>
      </c>
      <c r="M24" s="6">
        <v>90</v>
      </c>
      <c r="N24" s="6">
        <v>94</v>
      </c>
      <c r="O24" s="6">
        <v>75</v>
      </c>
      <c r="P24" s="6">
        <v>90</v>
      </c>
      <c r="Q24" s="6">
        <v>92</v>
      </c>
      <c r="R24" s="6">
        <v>82</v>
      </c>
      <c r="S24" s="6">
        <v>90</v>
      </c>
      <c r="T24" s="6">
        <v>97</v>
      </c>
      <c r="U24" s="6">
        <v>100</v>
      </c>
      <c r="V24" s="6">
        <v>60</v>
      </c>
      <c r="W24" s="6">
        <v>85</v>
      </c>
    </row>
    <row r="25" spans="1:23" x14ac:dyDescent="0.25">
      <c r="A25" s="2">
        <v>23</v>
      </c>
      <c r="B25" s="2" t="s">
        <v>81</v>
      </c>
      <c r="C25" s="2" t="s">
        <v>82</v>
      </c>
      <c r="D25" s="2" t="s">
        <v>83</v>
      </c>
      <c r="E25" s="2">
        <f t="shared" si="0"/>
        <v>76.13333333333334</v>
      </c>
      <c r="F25" s="2">
        <f t="shared" si="2"/>
        <v>15.226666666666668</v>
      </c>
      <c r="G25" s="5">
        <f t="shared" si="1"/>
        <v>6.25E-2</v>
      </c>
      <c r="H25" s="6">
        <v>80</v>
      </c>
      <c r="I25" s="6">
        <v>94</v>
      </c>
      <c r="J25" s="6">
        <v>95</v>
      </c>
      <c r="K25" s="6">
        <v>88</v>
      </c>
      <c r="L25" s="6">
        <v>40</v>
      </c>
      <c r="M25" s="6">
        <v>90</v>
      </c>
      <c r="N25" s="6">
        <v>75</v>
      </c>
      <c r="O25" s="6">
        <v>97</v>
      </c>
      <c r="P25" s="6">
        <v>0</v>
      </c>
      <c r="Q25" s="6">
        <v>55</v>
      </c>
      <c r="R25" s="6">
        <v>75</v>
      </c>
      <c r="S25" s="6">
        <v>88</v>
      </c>
      <c r="T25" s="6">
        <v>100</v>
      </c>
      <c r="U25" s="6">
        <v>100</v>
      </c>
      <c r="V25" s="6">
        <v>65</v>
      </c>
      <c r="W25" s="6">
        <v>80</v>
      </c>
    </row>
    <row r="26" spans="1:23" x14ac:dyDescent="0.25">
      <c r="A26" s="2">
        <v>24</v>
      </c>
      <c r="B26" s="2" t="s">
        <v>9</v>
      </c>
      <c r="C26" s="2" t="s">
        <v>10</v>
      </c>
      <c r="D26" s="2" t="s">
        <v>11</v>
      </c>
      <c r="E26" s="2">
        <f t="shared" si="0"/>
        <v>36.866666666666667</v>
      </c>
      <c r="F26" s="2">
        <f t="shared" si="2"/>
        <v>7.373333333333334</v>
      </c>
      <c r="G26" s="5">
        <f t="shared" si="1"/>
        <v>0.5</v>
      </c>
      <c r="H26" s="6">
        <v>78</v>
      </c>
      <c r="I26" s="6">
        <v>80</v>
      </c>
      <c r="J26" s="6">
        <v>0</v>
      </c>
      <c r="K26" s="6">
        <v>0</v>
      </c>
      <c r="L26" s="6">
        <v>65</v>
      </c>
      <c r="M26" s="6">
        <v>70</v>
      </c>
      <c r="N26" s="6">
        <v>0</v>
      </c>
      <c r="O26" s="6">
        <v>70</v>
      </c>
      <c r="P26" s="6">
        <v>30</v>
      </c>
      <c r="Q26" s="6">
        <v>0</v>
      </c>
      <c r="R26" s="6">
        <v>75</v>
      </c>
      <c r="S26" s="6">
        <v>0</v>
      </c>
      <c r="T26" s="6">
        <v>85</v>
      </c>
      <c r="U26" s="6">
        <v>0</v>
      </c>
      <c r="V26" s="6">
        <v>0</v>
      </c>
      <c r="W26" s="6">
        <v>0</v>
      </c>
    </row>
    <row r="27" spans="1:23" x14ac:dyDescent="0.25">
      <c r="A27" s="2">
        <v>25</v>
      </c>
      <c r="B27" s="2" t="s">
        <v>66</v>
      </c>
      <c r="C27" s="2" t="s">
        <v>67</v>
      </c>
      <c r="D27" s="2" t="s">
        <v>68</v>
      </c>
      <c r="E27" s="2">
        <f t="shared" si="0"/>
        <v>63.733333333333334</v>
      </c>
      <c r="F27" s="2">
        <f t="shared" si="2"/>
        <v>12.746666666666668</v>
      </c>
      <c r="G27" s="5">
        <f t="shared" si="1"/>
        <v>0.125</v>
      </c>
      <c r="H27" s="6">
        <v>75</v>
      </c>
      <c r="I27" s="6">
        <v>90</v>
      </c>
      <c r="J27" s="6">
        <v>0</v>
      </c>
      <c r="K27" s="6">
        <v>72</v>
      </c>
      <c r="L27" s="6">
        <v>40</v>
      </c>
      <c r="M27" s="6">
        <v>70</v>
      </c>
      <c r="N27" s="6">
        <v>88</v>
      </c>
      <c r="O27" s="6">
        <v>75</v>
      </c>
      <c r="P27" s="6">
        <v>65</v>
      </c>
      <c r="Q27" s="6">
        <v>0</v>
      </c>
      <c r="R27" s="6">
        <v>88</v>
      </c>
      <c r="S27" s="6">
        <v>70</v>
      </c>
      <c r="T27" s="6">
        <v>88</v>
      </c>
      <c r="U27" s="6">
        <v>75</v>
      </c>
      <c r="V27" s="6">
        <v>60</v>
      </c>
      <c r="W27" s="6">
        <v>80</v>
      </c>
    </row>
    <row r="28" spans="1:23" x14ac:dyDescent="0.25">
      <c r="A28" s="2">
        <v>26</v>
      </c>
      <c r="B28" s="2" t="s">
        <v>72</v>
      </c>
      <c r="C28" s="2" t="s">
        <v>73</v>
      </c>
      <c r="D28" s="2" t="s">
        <v>74</v>
      </c>
      <c r="E28" s="2">
        <f t="shared" si="0"/>
        <v>68.266666666666666</v>
      </c>
      <c r="F28" s="2">
        <f t="shared" si="2"/>
        <v>13.653333333333334</v>
      </c>
      <c r="G28" s="5">
        <f t="shared" si="1"/>
        <v>0.125</v>
      </c>
      <c r="H28" s="6">
        <v>85</v>
      </c>
      <c r="I28" s="6">
        <v>65</v>
      </c>
      <c r="J28" s="6">
        <v>58</v>
      </c>
      <c r="K28" s="6">
        <v>90</v>
      </c>
      <c r="L28" s="6">
        <v>90</v>
      </c>
      <c r="M28" s="6">
        <v>100</v>
      </c>
      <c r="N28" s="6">
        <v>70</v>
      </c>
      <c r="O28" s="6">
        <v>75</v>
      </c>
      <c r="P28" s="6">
        <v>50</v>
      </c>
      <c r="Q28" s="6">
        <v>0</v>
      </c>
      <c r="R28" s="6">
        <v>0</v>
      </c>
      <c r="S28" s="6">
        <v>70</v>
      </c>
      <c r="T28" s="6">
        <v>91</v>
      </c>
      <c r="U28" s="6">
        <v>100</v>
      </c>
      <c r="V28" s="6">
        <v>80</v>
      </c>
      <c r="W28" s="6">
        <v>85</v>
      </c>
    </row>
    <row r="29" spans="1:23" x14ac:dyDescent="0.25">
      <c r="A29" s="2">
        <v>27</v>
      </c>
      <c r="B29" s="2" t="s">
        <v>38</v>
      </c>
      <c r="C29" s="2" t="s">
        <v>39</v>
      </c>
      <c r="D29" s="2" t="s">
        <v>40</v>
      </c>
      <c r="E29" s="2">
        <f t="shared" si="0"/>
        <v>86.933333333333337</v>
      </c>
      <c r="F29" s="2">
        <f t="shared" si="2"/>
        <v>17.386666666666667</v>
      </c>
      <c r="G29" s="5">
        <f t="shared" si="1"/>
        <v>0</v>
      </c>
      <c r="H29" s="6">
        <v>75</v>
      </c>
      <c r="I29" s="6">
        <v>92</v>
      </c>
      <c r="J29" s="6">
        <v>96</v>
      </c>
      <c r="K29" s="6">
        <v>80</v>
      </c>
      <c r="L29" s="6">
        <v>88</v>
      </c>
      <c r="M29" s="6">
        <v>99</v>
      </c>
      <c r="N29" s="6">
        <v>90</v>
      </c>
      <c r="O29" s="6">
        <v>75</v>
      </c>
      <c r="P29" s="6">
        <v>92</v>
      </c>
      <c r="Q29" s="6">
        <v>85</v>
      </c>
      <c r="R29" s="6">
        <v>85</v>
      </c>
      <c r="S29" s="6">
        <v>80</v>
      </c>
      <c r="T29" s="6">
        <v>97</v>
      </c>
      <c r="U29" s="6">
        <v>100</v>
      </c>
      <c r="V29" s="6">
        <v>70</v>
      </c>
      <c r="W29" s="6">
        <v>85</v>
      </c>
    </row>
    <row r="30" spans="1:23" x14ac:dyDescent="0.25">
      <c r="A30" s="2">
        <v>28</v>
      </c>
      <c r="B30" s="2" t="s">
        <v>101</v>
      </c>
      <c r="C30" s="2" t="s">
        <v>102</v>
      </c>
      <c r="D30" s="2" t="s">
        <v>103</v>
      </c>
      <c r="E30" s="2"/>
      <c r="F30" s="2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 s="2">
        <v>29</v>
      </c>
      <c r="B31" s="2" t="s">
        <v>63</v>
      </c>
      <c r="C31" s="2" t="s">
        <v>64</v>
      </c>
      <c r="D31" s="2" t="s">
        <v>65</v>
      </c>
      <c r="E31" s="2">
        <f>AVERAGE(H31:V31)</f>
        <v>69.599999999999994</v>
      </c>
      <c r="F31" s="2">
        <f t="shared" si="2"/>
        <v>13.92</v>
      </c>
      <c r="G31" s="5">
        <f>COUNTIF(H31:W31,0)/COUNT(H31:W31)</f>
        <v>0.125</v>
      </c>
      <c r="H31" s="6">
        <v>90</v>
      </c>
      <c r="I31" s="6">
        <v>29</v>
      </c>
      <c r="J31" s="6">
        <v>87</v>
      </c>
      <c r="K31" s="6">
        <v>92</v>
      </c>
      <c r="L31" s="6">
        <v>68</v>
      </c>
      <c r="M31" s="6">
        <v>0</v>
      </c>
      <c r="N31" s="6">
        <v>98</v>
      </c>
      <c r="O31" s="6">
        <v>75</v>
      </c>
      <c r="P31" s="6">
        <v>88</v>
      </c>
      <c r="Q31" s="6">
        <v>0</v>
      </c>
      <c r="R31" s="6">
        <v>88</v>
      </c>
      <c r="S31" s="6">
        <v>75</v>
      </c>
      <c r="T31" s="6">
        <v>94</v>
      </c>
      <c r="U31" s="6">
        <v>100</v>
      </c>
      <c r="V31" s="6">
        <v>60</v>
      </c>
      <c r="W31" s="6">
        <v>85</v>
      </c>
    </row>
  </sheetData>
  <sortState ref="B3:D31">
    <sortCondition ref="B3:B31"/>
  </sortState>
  <conditionalFormatting sqref="G3:G31">
    <cfRule type="cellIs" dxfId="1" priority="1" operator="greaterThan">
      <formula>0.15</formula>
    </cfRule>
  </conditionalFormatting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70" zoomScaleNormal="70" workbookViewId="0">
      <selection activeCell="A22" sqref="A22:XFD22"/>
    </sheetView>
  </sheetViews>
  <sheetFormatPr baseColWidth="10" defaultRowHeight="15" x14ac:dyDescent="0.25"/>
  <sheetData>
    <row r="1" spans="1:9" x14ac:dyDescent="0.25">
      <c r="A1" s="4" t="s">
        <v>2</v>
      </c>
      <c r="B1" s="4" t="s">
        <v>84</v>
      </c>
      <c r="C1" s="4" t="s">
        <v>0</v>
      </c>
      <c r="D1" s="4" t="s">
        <v>1</v>
      </c>
      <c r="E1" s="4" t="s">
        <v>108</v>
      </c>
      <c r="F1" s="4" t="s">
        <v>116</v>
      </c>
      <c r="G1" s="4" t="s">
        <v>105</v>
      </c>
      <c r="H1" s="4" t="s">
        <v>106</v>
      </c>
      <c r="I1" s="4" t="s">
        <v>107</v>
      </c>
    </row>
    <row r="2" spans="1:9" x14ac:dyDescent="0.25">
      <c r="A2" s="2">
        <v>1</v>
      </c>
      <c r="B2" s="2" t="s">
        <v>29</v>
      </c>
      <c r="C2" s="2" t="s">
        <v>30</v>
      </c>
      <c r="D2" s="2" t="s">
        <v>31</v>
      </c>
      <c r="E2" s="2">
        <f>AVERAGE(G2:I2)</f>
        <v>68.666666666666671</v>
      </c>
      <c r="F2" s="2">
        <f>E2*30%</f>
        <v>20.6</v>
      </c>
      <c r="G2" s="3">
        <v>74</v>
      </c>
      <c r="H2" s="3">
        <v>67</v>
      </c>
      <c r="I2" s="3">
        <v>65</v>
      </c>
    </row>
    <row r="3" spans="1:9" x14ac:dyDescent="0.25">
      <c r="A3" s="2">
        <v>2</v>
      </c>
      <c r="B3" s="2" t="s">
        <v>20</v>
      </c>
      <c r="C3" s="2" t="s">
        <v>21</v>
      </c>
      <c r="D3" s="2" t="s">
        <v>22</v>
      </c>
      <c r="E3" s="2"/>
      <c r="F3" s="2"/>
      <c r="G3" s="3"/>
      <c r="H3" s="3"/>
      <c r="I3" s="3"/>
    </row>
    <row r="4" spans="1:9" x14ac:dyDescent="0.25">
      <c r="A4" s="2">
        <v>3</v>
      </c>
      <c r="B4" s="2" t="s">
        <v>41</v>
      </c>
      <c r="C4" s="2" t="s">
        <v>42</v>
      </c>
      <c r="D4" s="2" t="s">
        <v>43</v>
      </c>
      <c r="E4" s="2">
        <f>AVERAGE(G4:I4)</f>
        <v>68.333333333333329</v>
      </c>
      <c r="F4" s="2">
        <f t="shared" ref="F4:F30" si="0">E4*30%</f>
        <v>20.499999999999996</v>
      </c>
      <c r="G4" s="3">
        <v>66</v>
      </c>
      <c r="H4" s="3">
        <v>77</v>
      </c>
      <c r="I4" s="3">
        <v>62</v>
      </c>
    </row>
    <row r="5" spans="1:9" x14ac:dyDescent="0.25">
      <c r="A5" s="2">
        <v>4</v>
      </c>
      <c r="B5" s="2" t="s">
        <v>69</v>
      </c>
      <c r="C5" s="2" t="s">
        <v>70</v>
      </c>
      <c r="D5" s="2" t="s">
        <v>71</v>
      </c>
      <c r="E5" s="2">
        <f>AVERAGE(G5:I5)</f>
        <v>70.333333333333329</v>
      </c>
      <c r="F5" s="2">
        <f t="shared" si="0"/>
        <v>21.099999999999998</v>
      </c>
      <c r="G5" s="3">
        <v>69</v>
      </c>
      <c r="H5" s="3">
        <v>77</v>
      </c>
      <c r="I5" s="3">
        <v>65</v>
      </c>
    </row>
    <row r="6" spans="1:9" x14ac:dyDescent="0.25">
      <c r="A6" s="2">
        <v>5</v>
      </c>
      <c r="B6" s="2" t="s">
        <v>15</v>
      </c>
      <c r="C6" s="2" t="s">
        <v>16</v>
      </c>
      <c r="D6" s="2" t="s">
        <v>17</v>
      </c>
      <c r="E6" s="2">
        <f>AVERAGE(G6:I6)</f>
        <v>93.666666666666671</v>
      </c>
      <c r="F6" s="2">
        <f t="shared" si="0"/>
        <v>28.1</v>
      </c>
      <c r="G6" s="3">
        <v>93</v>
      </c>
      <c r="H6" s="3">
        <v>97</v>
      </c>
      <c r="I6" s="3">
        <v>91</v>
      </c>
    </row>
    <row r="7" spans="1:9" x14ac:dyDescent="0.25">
      <c r="A7" s="2">
        <v>6</v>
      </c>
      <c r="B7" s="2" t="s">
        <v>15</v>
      </c>
      <c r="C7" s="2" t="s">
        <v>18</v>
      </c>
      <c r="D7" s="2" t="s">
        <v>19</v>
      </c>
      <c r="E7" s="2">
        <f>AVERAGE(G7:I7)</f>
        <v>81</v>
      </c>
      <c r="F7" s="2">
        <f t="shared" si="0"/>
        <v>24.3</v>
      </c>
      <c r="G7" s="3">
        <v>86</v>
      </c>
      <c r="H7" s="3">
        <v>72</v>
      </c>
      <c r="I7" s="3">
        <v>85</v>
      </c>
    </row>
    <row r="8" spans="1:9" x14ac:dyDescent="0.25">
      <c r="A8" s="2">
        <v>7</v>
      </c>
      <c r="B8" s="2" t="s">
        <v>35</v>
      </c>
      <c r="C8" s="2" t="s">
        <v>36</v>
      </c>
      <c r="D8" s="2" t="s">
        <v>37</v>
      </c>
      <c r="E8" s="2"/>
      <c r="F8" s="2"/>
      <c r="G8" s="3">
        <v>87</v>
      </c>
      <c r="H8" s="3"/>
      <c r="I8" s="3"/>
    </row>
    <row r="9" spans="1:9" x14ac:dyDescent="0.25">
      <c r="A9" s="2">
        <v>8</v>
      </c>
      <c r="B9" s="2" t="s">
        <v>32</v>
      </c>
      <c r="C9" s="2" t="s">
        <v>33</v>
      </c>
      <c r="D9" s="2" t="s">
        <v>34</v>
      </c>
      <c r="E9" s="2">
        <f t="shared" ref="E9:E17" si="1">AVERAGE(G9:I9)</f>
        <v>45</v>
      </c>
      <c r="F9" s="2">
        <f t="shared" si="0"/>
        <v>13.5</v>
      </c>
      <c r="G9" s="3">
        <v>60</v>
      </c>
      <c r="H9" s="3">
        <v>25</v>
      </c>
      <c r="I9" s="3">
        <v>50</v>
      </c>
    </row>
    <row r="10" spans="1:9" x14ac:dyDescent="0.25">
      <c r="A10" s="2">
        <v>9</v>
      </c>
      <c r="B10" s="2" t="s">
        <v>51</v>
      </c>
      <c r="C10" s="2" t="s">
        <v>52</v>
      </c>
      <c r="D10" s="2" t="s">
        <v>53</v>
      </c>
      <c r="E10" s="2">
        <f t="shared" si="1"/>
        <v>67.666666666666671</v>
      </c>
      <c r="F10" s="2">
        <f t="shared" si="0"/>
        <v>20.3</v>
      </c>
      <c r="G10" s="3">
        <v>64</v>
      </c>
      <c r="H10" s="3">
        <v>72</v>
      </c>
      <c r="I10" s="3">
        <v>67</v>
      </c>
    </row>
    <row r="11" spans="1:9" x14ac:dyDescent="0.25">
      <c r="A11" s="2">
        <v>10</v>
      </c>
      <c r="B11" s="2" t="s">
        <v>57</v>
      </c>
      <c r="C11" s="2" t="s">
        <v>58</v>
      </c>
      <c r="D11" s="2" t="s">
        <v>59</v>
      </c>
      <c r="E11" s="2">
        <f t="shared" si="1"/>
        <v>85.666666666666671</v>
      </c>
      <c r="F11" s="2">
        <f t="shared" si="0"/>
        <v>25.7</v>
      </c>
      <c r="G11" s="3">
        <v>75</v>
      </c>
      <c r="H11" s="3">
        <v>97</v>
      </c>
      <c r="I11" s="3">
        <v>85</v>
      </c>
    </row>
    <row r="12" spans="1:9" x14ac:dyDescent="0.25">
      <c r="A12" s="2">
        <v>11</v>
      </c>
      <c r="B12" s="2" t="s">
        <v>23</v>
      </c>
      <c r="C12" s="2" t="s">
        <v>24</v>
      </c>
      <c r="D12" s="2" t="s">
        <v>25</v>
      </c>
      <c r="E12" s="2">
        <f t="shared" si="1"/>
        <v>89.333333333333329</v>
      </c>
      <c r="F12" s="2">
        <f t="shared" si="0"/>
        <v>26.799999999999997</v>
      </c>
      <c r="G12" s="3">
        <v>80</v>
      </c>
      <c r="H12" s="3">
        <v>90</v>
      </c>
      <c r="I12" s="3">
        <v>98</v>
      </c>
    </row>
    <row r="13" spans="1:9" x14ac:dyDescent="0.25">
      <c r="A13" s="2">
        <v>12</v>
      </c>
      <c r="B13" s="2" t="s">
        <v>60</v>
      </c>
      <c r="C13" s="2" t="s">
        <v>61</v>
      </c>
      <c r="D13" s="2" t="s">
        <v>62</v>
      </c>
      <c r="E13" s="2">
        <f t="shared" si="1"/>
        <v>78.333333333333329</v>
      </c>
      <c r="F13" s="2">
        <f t="shared" si="0"/>
        <v>23.499999999999996</v>
      </c>
      <c r="G13" s="3">
        <v>81</v>
      </c>
      <c r="H13" s="3">
        <v>65</v>
      </c>
      <c r="I13" s="3">
        <v>89</v>
      </c>
    </row>
    <row r="14" spans="1:9" x14ac:dyDescent="0.25">
      <c r="A14" s="2">
        <v>13</v>
      </c>
      <c r="B14" s="2" t="s">
        <v>49</v>
      </c>
      <c r="C14" s="2" t="s">
        <v>100</v>
      </c>
      <c r="D14" s="2" t="s">
        <v>50</v>
      </c>
      <c r="E14" s="2">
        <f t="shared" si="1"/>
        <v>53.333333333333336</v>
      </c>
      <c r="F14" s="2">
        <f t="shared" si="0"/>
        <v>16</v>
      </c>
      <c r="G14" s="3">
        <v>72</v>
      </c>
      <c r="H14" s="3">
        <v>43</v>
      </c>
      <c r="I14" s="3">
        <v>45</v>
      </c>
    </row>
    <row r="15" spans="1:9" x14ac:dyDescent="0.25">
      <c r="A15" s="2">
        <v>14</v>
      </c>
      <c r="B15" s="2" t="s">
        <v>26</v>
      </c>
      <c r="C15" s="2" t="s">
        <v>27</v>
      </c>
      <c r="D15" s="2" t="s">
        <v>28</v>
      </c>
      <c r="E15" s="2">
        <f t="shared" si="1"/>
        <v>50.666666666666664</v>
      </c>
      <c r="F15" s="2">
        <f t="shared" si="0"/>
        <v>15.2</v>
      </c>
      <c r="G15" s="3">
        <v>55</v>
      </c>
      <c r="H15" s="3">
        <v>42</v>
      </c>
      <c r="I15" s="3">
        <v>55</v>
      </c>
    </row>
    <row r="16" spans="1:9" x14ac:dyDescent="0.25">
      <c r="A16" s="2">
        <v>15</v>
      </c>
      <c r="B16" s="2" t="s">
        <v>54</v>
      </c>
      <c r="C16" s="2" t="s">
        <v>55</v>
      </c>
      <c r="D16" s="2" t="s">
        <v>56</v>
      </c>
      <c r="E16" s="2">
        <f t="shared" si="1"/>
        <v>24</v>
      </c>
      <c r="F16" s="2">
        <f t="shared" si="0"/>
        <v>7.1999999999999993</v>
      </c>
      <c r="G16" s="3">
        <v>42</v>
      </c>
      <c r="H16" s="3">
        <v>30</v>
      </c>
      <c r="I16" s="3">
        <v>0</v>
      </c>
    </row>
    <row r="17" spans="1:9" x14ac:dyDescent="0.25">
      <c r="A17" s="2">
        <v>16</v>
      </c>
      <c r="B17" s="2" t="s">
        <v>12</v>
      </c>
      <c r="C17" s="2" t="s">
        <v>13</v>
      </c>
      <c r="D17" s="2" t="s">
        <v>14</v>
      </c>
      <c r="E17" s="2">
        <f t="shared" si="1"/>
        <v>19</v>
      </c>
      <c r="F17" s="2">
        <f t="shared" si="0"/>
        <v>5.7</v>
      </c>
      <c r="G17" s="3">
        <v>0</v>
      </c>
      <c r="H17" s="3">
        <v>35</v>
      </c>
      <c r="I17" s="3">
        <v>22</v>
      </c>
    </row>
    <row r="18" spans="1:9" x14ac:dyDescent="0.25">
      <c r="A18" s="2">
        <v>17</v>
      </c>
      <c r="B18" s="2" t="s">
        <v>12</v>
      </c>
      <c r="C18" s="2" t="s">
        <v>47</v>
      </c>
      <c r="D18" s="2" t="s">
        <v>48</v>
      </c>
      <c r="E18" s="2"/>
      <c r="F18" s="2"/>
      <c r="G18" s="3">
        <v>51</v>
      </c>
      <c r="H18" s="3"/>
      <c r="I18" s="3"/>
    </row>
    <row r="19" spans="1:9" x14ac:dyDescent="0.25">
      <c r="A19" s="2">
        <v>18</v>
      </c>
      <c r="B19" s="2" t="s">
        <v>3</v>
      </c>
      <c r="C19" s="2" t="s">
        <v>4</v>
      </c>
      <c r="D19" s="2" t="s">
        <v>5</v>
      </c>
      <c r="E19" s="2">
        <f t="shared" ref="E19:E28" si="2">AVERAGE(G19:I19)</f>
        <v>82.333333333333329</v>
      </c>
      <c r="F19" s="2">
        <f t="shared" si="0"/>
        <v>24.7</v>
      </c>
      <c r="G19" s="3">
        <v>76</v>
      </c>
      <c r="H19" s="3">
        <v>85</v>
      </c>
      <c r="I19" s="3">
        <v>86</v>
      </c>
    </row>
    <row r="20" spans="1:9" x14ac:dyDescent="0.25">
      <c r="A20" s="2">
        <v>19</v>
      </c>
      <c r="B20" s="2" t="s">
        <v>75</v>
      </c>
      <c r="C20" s="2" t="s">
        <v>76</v>
      </c>
      <c r="D20" s="2" t="s">
        <v>77</v>
      </c>
      <c r="E20" s="2">
        <f t="shared" si="2"/>
        <v>37</v>
      </c>
      <c r="F20" s="2">
        <f t="shared" si="0"/>
        <v>11.1</v>
      </c>
      <c r="G20" s="3">
        <v>53</v>
      </c>
      <c r="H20" s="3">
        <v>35</v>
      </c>
      <c r="I20" s="3">
        <v>23</v>
      </c>
    </row>
    <row r="21" spans="1:9" x14ac:dyDescent="0.25">
      <c r="A21" s="2">
        <v>20</v>
      </c>
      <c r="B21" s="2" t="s">
        <v>44</v>
      </c>
      <c r="C21" s="2" t="s">
        <v>45</v>
      </c>
      <c r="D21" s="2" t="s">
        <v>46</v>
      </c>
      <c r="E21" s="2">
        <f t="shared" si="2"/>
        <v>73.666666666666671</v>
      </c>
      <c r="F21" s="2">
        <f t="shared" si="0"/>
        <v>22.1</v>
      </c>
      <c r="G21" s="3">
        <v>67</v>
      </c>
      <c r="H21" s="3">
        <v>87</v>
      </c>
      <c r="I21" s="3">
        <v>67</v>
      </c>
    </row>
    <row r="22" spans="1:9" x14ac:dyDescent="0.25">
      <c r="A22" s="2">
        <v>21</v>
      </c>
      <c r="B22" s="2" t="s">
        <v>78</v>
      </c>
      <c r="C22" s="2" t="s">
        <v>79</v>
      </c>
      <c r="D22" s="2" t="s">
        <v>80</v>
      </c>
      <c r="E22" s="2">
        <f t="shared" si="2"/>
        <v>36.666666666666664</v>
      </c>
      <c r="F22" s="2">
        <f t="shared" si="0"/>
        <v>10.999999999999998</v>
      </c>
      <c r="G22" s="3">
        <v>30</v>
      </c>
      <c r="H22" s="3">
        <v>25</v>
      </c>
      <c r="I22" s="3">
        <v>55</v>
      </c>
    </row>
    <row r="23" spans="1:9" x14ac:dyDescent="0.25">
      <c r="A23" s="2">
        <v>22</v>
      </c>
      <c r="B23" s="2" t="s">
        <v>6</v>
      </c>
      <c r="C23" s="2" t="s">
        <v>7</v>
      </c>
      <c r="D23" s="2" t="s">
        <v>8</v>
      </c>
      <c r="E23" s="2">
        <f t="shared" si="2"/>
        <v>84.333333333333329</v>
      </c>
      <c r="F23" s="2">
        <f t="shared" si="0"/>
        <v>25.299999999999997</v>
      </c>
      <c r="G23" s="3">
        <v>87</v>
      </c>
      <c r="H23" s="3">
        <v>82</v>
      </c>
      <c r="I23" s="3">
        <v>84</v>
      </c>
    </row>
    <row r="24" spans="1:9" x14ac:dyDescent="0.25">
      <c r="A24" s="2">
        <v>23</v>
      </c>
      <c r="B24" s="2" t="s">
        <v>81</v>
      </c>
      <c r="C24" s="2" t="s">
        <v>82</v>
      </c>
      <c r="D24" s="2" t="s">
        <v>83</v>
      </c>
      <c r="E24" s="2">
        <f t="shared" si="2"/>
        <v>67.333333333333329</v>
      </c>
      <c r="F24" s="2">
        <f t="shared" si="0"/>
        <v>20.2</v>
      </c>
      <c r="G24" s="3">
        <v>75</v>
      </c>
      <c r="H24" s="3">
        <v>72</v>
      </c>
      <c r="I24" s="3">
        <v>55</v>
      </c>
    </row>
    <row r="25" spans="1:9" x14ac:dyDescent="0.25">
      <c r="A25" s="2">
        <v>24</v>
      </c>
      <c r="B25" s="2" t="s">
        <v>9</v>
      </c>
      <c r="C25" s="2" t="s">
        <v>10</v>
      </c>
      <c r="D25" s="2" t="s">
        <v>11</v>
      </c>
      <c r="E25" s="2">
        <f t="shared" si="2"/>
        <v>53.333333333333336</v>
      </c>
      <c r="F25" s="2">
        <f t="shared" si="0"/>
        <v>16</v>
      </c>
      <c r="G25" s="3">
        <v>55</v>
      </c>
      <c r="H25" s="3">
        <v>45</v>
      </c>
      <c r="I25" s="3">
        <v>60</v>
      </c>
    </row>
    <row r="26" spans="1:9" x14ac:dyDescent="0.25">
      <c r="A26" s="2">
        <v>25</v>
      </c>
      <c r="B26" s="2" t="s">
        <v>66</v>
      </c>
      <c r="C26" s="2" t="s">
        <v>67</v>
      </c>
      <c r="D26" s="2" t="s">
        <v>68</v>
      </c>
      <c r="E26" s="2">
        <f t="shared" si="2"/>
        <v>54.333333333333336</v>
      </c>
      <c r="F26" s="2">
        <f t="shared" si="0"/>
        <v>16.3</v>
      </c>
      <c r="G26" s="3">
        <v>53</v>
      </c>
      <c r="H26" s="3">
        <v>52</v>
      </c>
      <c r="I26" s="3">
        <v>58</v>
      </c>
    </row>
    <row r="27" spans="1:9" x14ac:dyDescent="0.25">
      <c r="A27" s="2">
        <v>26</v>
      </c>
      <c r="B27" s="2" t="s">
        <v>72</v>
      </c>
      <c r="C27" s="2" t="s">
        <v>73</v>
      </c>
      <c r="D27" s="2" t="s">
        <v>74</v>
      </c>
      <c r="E27" s="2">
        <f t="shared" si="2"/>
        <v>70</v>
      </c>
      <c r="F27" s="2">
        <f t="shared" si="0"/>
        <v>21</v>
      </c>
      <c r="G27" s="3">
        <v>60</v>
      </c>
      <c r="H27" s="3">
        <v>87</v>
      </c>
      <c r="I27" s="3">
        <v>63</v>
      </c>
    </row>
    <row r="28" spans="1:9" x14ac:dyDescent="0.25">
      <c r="A28" s="2">
        <v>27</v>
      </c>
      <c r="B28" s="2" t="s">
        <v>38</v>
      </c>
      <c r="C28" s="2" t="s">
        <v>39</v>
      </c>
      <c r="D28" s="2" t="s">
        <v>40</v>
      </c>
      <c r="E28" s="2">
        <f t="shared" si="2"/>
        <v>72</v>
      </c>
      <c r="F28" s="2">
        <f t="shared" si="0"/>
        <v>21.599999999999998</v>
      </c>
      <c r="G28" s="3">
        <v>70</v>
      </c>
      <c r="H28" s="3">
        <v>66</v>
      </c>
      <c r="I28" s="3">
        <v>80</v>
      </c>
    </row>
    <row r="29" spans="1:9" x14ac:dyDescent="0.25">
      <c r="A29" s="2">
        <v>28</v>
      </c>
      <c r="B29" s="2" t="s">
        <v>101</v>
      </c>
      <c r="C29" s="2" t="s">
        <v>102</v>
      </c>
      <c r="D29" s="2" t="s">
        <v>103</v>
      </c>
      <c r="E29" s="2"/>
      <c r="F29" s="2"/>
      <c r="G29" s="3"/>
      <c r="H29" s="3"/>
      <c r="I29" s="3"/>
    </row>
    <row r="30" spans="1:9" x14ac:dyDescent="0.25">
      <c r="A30" s="2">
        <v>29</v>
      </c>
      <c r="B30" s="2" t="s">
        <v>63</v>
      </c>
      <c r="C30" s="2" t="s">
        <v>64</v>
      </c>
      <c r="D30" s="2" t="s">
        <v>65</v>
      </c>
      <c r="E30" s="2">
        <f>AVERAGE(G30:I30)</f>
        <v>68.666666666666671</v>
      </c>
      <c r="F30" s="2">
        <f t="shared" si="0"/>
        <v>20.6</v>
      </c>
      <c r="G30" s="3">
        <v>57</v>
      </c>
      <c r="H30" s="3">
        <v>82</v>
      </c>
      <c r="I30" s="3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70" zoomScaleNormal="70" zoomScaleSheetLayoutView="100" workbookViewId="0">
      <selection activeCell="G13" sqref="G13"/>
    </sheetView>
  </sheetViews>
  <sheetFormatPr baseColWidth="10" defaultColWidth="9.140625" defaultRowHeight="15" x14ac:dyDescent="0.25"/>
  <cols>
    <col min="1" max="1" width="9.140625" style="1"/>
    <col min="2" max="2" width="10.85546875" style="1" customWidth="1"/>
    <col min="3" max="3" width="8.28515625" style="1" customWidth="1"/>
    <col min="4" max="7" width="11" style="1" customWidth="1"/>
    <col min="8" max="14" width="9.140625" customWidth="1"/>
  </cols>
  <sheetData>
    <row r="1" spans="1:18" x14ac:dyDescent="0.25">
      <c r="H1" s="7">
        <v>16</v>
      </c>
      <c r="I1" s="7">
        <v>26</v>
      </c>
      <c r="J1" s="7">
        <v>28</v>
      </c>
      <c r="K1" s="7">
        <v>29</v>
      </c>
      <c r="L1" s="7">
        <v>33</v>
      </c>
      <c r="M1" s="7">
        <v>45</v>
      </c>
      <c r="N1" s="7">
        <v>50</v>
      </c>
      <c r="O1" s="7">
        <v>52</v>
      </c>
      <c r="P1" s="7">
        <v>55</v>
      </c>
      <c r="Q1" s="7">
        <v>57</v>
      </c>
      <c r="R1" s="7">
        <v>64</v>
      </c>
    </row>
    <row r="2" spans="1:18" x14ac:dyDescent="0.25">
      <c r="A2" s="4" t="s">
        <v>2</v>
      </c>
      <c r="B2" s="4" t="s">
        <v>84</v>
      </c>
      <c r="C2" s="4" t="s">
        <v>0</v>
      </c>
      <c r="D2" s="4" t="s">
        <v>1</v>
      </c>
      <c r="E2" s="4" t="s">
        <v>108</v>
      </c>
      <c r="F2" s="4" t="s">
        <v>116</v>
      </c>
      <c r="G2" s="4" t="s">
        <v>109</v>
      </c>
      <c r="H2" s="4" t="s">
        <v>110</v>
      </c>
      <c r="I2" s="4" t="s">
        <v>111</v>
      </c>
      <c r="J2" s="4" t="s">
        <v>112</v>
      </c>
      <c r="K2" s="4" t="s">
        <v>113</v>
      </c>
      <c r="L2" s="4" t="s">
        <v>132</v>
      </c>
      <c r="M2" s="4" t="s">
        <v>133</v>
      </c>
      <c r="N2" s="4" t="s">
        <v>134</v>
      </c>
      <c r="O2" s="4" t="s">
        <v>135</v>
      </c>
      <c r="P2" s="4" t="s">
        <v>136</v>
      </c>
      <c r="Q2" s="4" t="s">
        <v>137</v>
      </c>
      <c r="R2" s="4" t="s">
        <v>138</v>
      </c>
    </row>
    <row r="3" spans="1:18" x14ac:dyDescent="0.25">
      <c r="A3" s="2">
        <v>1</v>
      </c>
      <c r="B3" s="2" t="s">
        <v>29</v>
      </c>
      <c r="C3" s="2" t="s">
        <v>30</v>
      </c>
      <c r="D3" s="2" t="s">
        <v>31</v>
      </c>
      <c r="E3" s="2">
        <f t="shared" ref="E3:E29" si="0">AVERAGE(H3:Q3)</f>
        <v>65.7</v>
      </c>
      <c r="F3" s="2">
        <f>E3*10%</f>
        <v>6.57</v>
      </c>
      <c r="G3" s="5">
        <f t="shared" ref="G3:G29" si="1">COUNTIF(H3:R3,0)/COUNT(H3:R3)</f>
        <v>0.18181818181818182</v>
      </c>
      <c r="H3" s="6">
        <v>92</v>
      </c>
      <c r="I3" s="6">
        <v>90</v>
      </c>
      <c r="J3" s="6">
        <v>85</v>
      </c>
      <c r="K3" s="6">
        <v>70</v>
      </c>
      <c r="L3" s="6">
        <v>90</v>
      </c>
      <c r="M3" s="6">
        <v>0</v>
      </c>
      <c r="N3" s="6">
        <v>70</v>
      </c>
      <c r="O3" s="6">
        <v>70</v>
      </c>
      <c r="P3" s="6">
        <v>0</v>
      </c>
      <c r="Q3" s="6">
        <v>90</v>
      </c>
      <c r="R3" s="6">
        <v>70</v>
      </c>
    </row>
    <row r="4" spans="1:18" x14ac:dyDescent="0.25">
      <c r="A4" s="2">
        <v>2</v>
      </c>
      <c r="B4" s="2" t="s">
        <v>20</v>
      </c>
      <c r="C4" s="2" t="s">
        <v>21</v>
      </c>
      <c r="D4" s="2" t="s">
        <v>22</v>
      </c>
      <c r="E4" s="2">
        <f t="shared" si="0"/>
        <v>66.333333333333329</v>
      </c>
      <c r="F4" s="2"/>
      <c r="G4" s="5">
        <f t="shared" si="1"/>
        <v>0.16666666666666666</v>
      </c>
      <c r="H4" s="6">
        <v>75</v>
      </c>
      <c r="I4" s="6">
        <v>75</v>
      </c>
      <c r="J4" s="6">
        <v>88</v>
      </c>
      <c r="K4" s="6">
        <v>75</v>
      </c>
      <c r="L4" s="6">
        <v>85</v>
      </c>
      <c r="M4" s="6">
        <v>0</v>
      </c>
      <c r="N4" s="6"/>
      <c r="O4" s="6"/>
      <c r="P4" s="6"/>
      <c r="Q4" s="6"/>
      <c r="R4" s="6"/>
    </row>
    <row r="5" spans="1:18" x14ac:dyDescent="0.25">
      <c r="A5" s="2">
        <v>3</v>
      </c>
      <c r="B5" s="2" t="s">
        <v>41</v>
      </c>
      <c r="C5" s="2" t="s">
        <v>42</v>
      </c>
      <c r="D5" s="2" t="s">
        <v>43</v>
      </c>
      <c r="E5" s="2">
        <f t="shared" si="0"/>
        <v>90.7</v>
      </c>
      <c r="F5" s="2">
        <f t="shared" ref="F5:F31" si="2">E5*10%</f>
        <v>9.07</v>
      </c>
      <c r="G5" s="5">
        <f t="shared" si="1"/>
        <v>0</v>
      </c>
      <c r="H5" s="6">
        <v>80</v>
      </c>
      <c r="I5" s="6">
        <v>97</v>
      </c>
      <c r="J5" s="6">
        <v>98</v>
      </c>
      <c r="K5" s="6">
        <v>94</v>
      </c>
      <c r="L5" s="6">
        <v>95</v>
      </c>
      <c r="M5" s="6">
        <v>75</v>
      </c>
      <c r="N5" s="6">
        <v>85</v>
      </c>
      <c r="O5" s="6">
        <v>93</v>
      </c>
      <c r="P5" s="6">
        <v>95</v>
      </c>
      <c r="Q5" s="6">
        <v>95</v>
      </c>
      <c r="R5" s="6">
        <v>85</v>
      </c>
    </row>
    <row r="6" spans="1:18" x14ac:dyDescent="0.25">
      <c r="A6" s="2">
        <v>4</v>
      </c>
      <c r="B6" s="2" t="s">
        <v>69</v>
      </c>
      <c r="C6" s="2" t="s">
        <v>70</v>
      </c>
      <c r="D6" s="2" t="s">
        <v>71</v>
      </c>
      <c r="E6" s="2">
        <f t="shared" si="0"/>
        <v>72.8</v>
      </c>
      <c r="F6" s="2">
        <f t="shared" si="2"/>
        <v>7.28</v>
      </c>
      <c r="G6" s="5">
        <f t="shared" si="1"/>
        <v>9.0909090909090912E-2</v>
      </c>
      <c r="H6" s="6">
        <v>92</v>
      </c>
      <c r="I6" s="6">
        <v>98</v>
      </c>
      <c r="J6" s="6">
        <v>70</v>
      </c>
      <c r="K6" s="6">
        <v>70</v>
      </c>
      <c r="L6" s="6">
        <v>75</v>
      </c>
      <c r="M6" s="6">
        <v>0</v>
      </c>
      <c r="N6" s="6">
        <v>78</v>
      </c>
      <c r="O6" s="6">
        <v>60</v>
      </c>
      <c r="P6" s="6">
        <v>95</v>
      </c>
      <c r="Q6" s="6">
        <v>90</v>
      </c>
      <c r="R6" s="6">
        <v>80</v>
      </c>
    </row>
    <row r="7" spans="1:18" x14ac:dyDescent="0.25">
      <c r="A7" s="2">
        <v>5</v>
      </c>
      <c r="B7" s="2" t="s">
        <v>15</v>
      </c>
      <c r="C7" s="2" t="s">
        <v>16</v>
      </c>
      <c r="D7" s="2" t="s">
        <v>17</v>
      </c>
      <c r="E7" s="2">
        <f t="shared" si="0"/>
        <v>71.3</v>
      </c>
      <c r="F7" s="2">
        <f t="shared" si="2"/>
        <v>7.13</v>
      </c>
      <c r="G7" s="5">
        <f t="shared" si="1"/>
        <v>0.18181818181818182</v>
      </c>
      <c r="H7" s="6">
        <v>0</v>
      </c>
      <c r="I7" s="6">
        <v>78</v>
      </c>
      <c r="J7" s="6">
        <v>96</v>
      </c>
      <c r="K7" s="6">
        <v>92</v>
      </c>
      <c r="L7" s="6">
        <v>95</v>
      </c>
      <c r="M7" s="6">
        <v>0</v>
      </c>
      <c r="N7" s="6">
        <v>82</v>
      </c>
      <c r="O7" s="6">
        <v>85</v>
      </c>
      <c r="P7" s="6">
        <v>90</v>
      </c>
      <c r="Q7" s="6">
        <v>95</v>
      </c>
      <c r="R7" s="6">
        <v>72</v>
      </c>
    </row>
    <row r="8" spans="1:18" x14ac:dyDescent="0.25">
      <c r="A8" s="2">
        <v>6</v>
      </c>
      <c r="B8" s="2" t="s">
        <v>15</v>
      </c>
      <c r="C8" s="2" t="s">
        <v>18</v>
      </c>
      <c r="D8" s="2" t="s">
        <v>19</v>
      </c>
      <c r="E8" s="2">
        <f t="shared" si="0"/>
        <v>78</v>
      </c>
      <c r="F8" s="2">
        <f t="shared" si="2"/>
        <v>7.8000000000000007</v>
      </c>
      <c r="G8" s="5">
        <f t="shared" si="1"/>
        <v>9.0909090909090912E-2</v>
      </c>
      <c r="H8" s="6">
        <v>85</v>
      </c>
      <c r="I8" s="6">
        <v>95</v>
      </c>
      <c r="J8" s="6">
        <v>92</v>
      </c>
      <c r="K8" s="6">
        <v>95</v>
      </c>
      <c r="L8" s="6">
        <v>95</v>
      </c>
      <c r="M8" s="6">
        <v>0</v>
      </c>
      <c r="N8" s="6">
        <v>85</v>
      </c>
      <c r="O8" s="6">
        <v>48</v>
      </c>
      <c r="P8" s="6">
        <v>90</v>
      </c>
      <c r="Q8" s="6">
        <v>95</v>
      </c>
      <c r="R8" s="6">
        <v>65</v>
      </c>
    </row>
    <row r="9" spans="1:18" x14ac:dyDescent="0.25">
      <c r="A9" s="2">
        <v>7</v>
      </c>
      <c r="B9" s="2" t="s">
        <v>35</v>
      </c>
      <c r="C9" s="2" t="s">
        <v>36</v>
      </c>
      <c r="D9" s="2" t="s">
        <v>37</v>
      </c>
      <c r="E9" s="2">
        <f t="shared" si="0"/>
        <v>47.5</v>
      </c>
      <c r="F9" s="2"/>
      <c r="G9" s="5">
        <f t="shared" si="1"/>
        <v>0.5</v>
      </c>
      <c r="H9" s="6">
        <v>85</v>
      </c>
      <c r="I9" s="6">
        <v>100</v>
      </c>
      <c r="J9" s="6">
        <v>0</v>
      </c>
      <c r="K9" s="6">
        <v>0</v>
      </c>
      <c r="L9" s="6">
        <v>100</v>
      </c>
      <c r="M9" s="6">
        <v>0</v>
      </c>
      <c r="N9" s="6"/>
      <c r="O9" s="6"/>
      <c r="P9" s="6"/>
      <c r="Q9" s="6"/>
      <c r="R9" s="6"/>
    </row>
    <row r="10" spans="1:18" x14ac:dyDescent="0.25">
      <c r="A10" s="2">
        <v>8</v>
      </c>
      <c r="B10" s="2" t="s">
        <v>32</v>
      </c>
      <c r="C10" s="2" t="s">
        <v>33</v>
      </c>
      <c r="D10" s="2" t="s">
        <v>34</v>
      </c>
      <c r="E10" s="2">
        <f t="shared" si="0"/>
        <v>67.2</v>
      </c>
      <c r="F10" s="2">
        <f t="shared" si="2"/>
        <v>6.7200000000000006</v>
      </c>
      <c r="G10" s="5">
        <f t="shared" si="1"/>
        <v>9.0909090909090912E-2</v>
      </c>
      <c r="H10" s="6">
        <v>95</v>
      </c>
      <c r="I10" s="6">
        <v>0</v>
      </c>
      <c r="J10" s="6">
        <v>72</v>
      </c>
      <c r="K10" s="6">
        <v>70</v>
      </c>
      <c r="L10" s="6">
        <v>88</v>
      </c>
      <c r="M10" s="6">
        <v>50</v>
      </c>
      <c r="N10" s="6">
        <v>72</v>
      </c>
      <c r="O10" s="6">
        <v>50</v>
      </c>
      <c r="P10" s="6">
        <v>95</v>
      </c>
      <c r="Q10" s="6">
        <v>80</v>
      </c>
      <c r="R10" s="6">
        <v>60</v>
      </c>
    </row>
    <row r="11" spans="1:18" x14ac:dyDescent="0.25">
      <c r="A11" s="2">
        <v>9</v>
      </c>
      <c r="B11" s="2" t="s">
        <v>51</v>
      </c>
      <c r="C11" s="2" t="s">
        <v>52</v>
      </c>
      <c r="D11" s="2" t="s">
        <v>53</v>
      </c>
      <c r="E11" s="2">
        <f t="shared" si="0"/>
        <v>89.2</v>
      </c>
      <c r="F11" s="2">
        <f t="shared" si="2"/>
        <v>8.92</v>
      </c>
      <c r="G11" s="5">
        <f t="shared" si="1"/>
        <v>0</v>
      </c>
      <c r="H11" s="6">
        <v>85</v>
      </c>
      <c r="I11" s="6">
        <v>95</v>
      </c>
      <c r="J11" s="6">
        <v>98</v>
      </c>
      <c r="K11" s="6">
        <v>95</v>
      </c>
      <c r="L11" s="6">
        <v>90</v>
      </c>
      <c r="M11" s="6">
        <v>60</v>
      </c>
      <c r="N11" s="6">
        <v>98</v>
      </c>
      <c r="O11" s="6">
        <v>97</v>
      </c>
      <c r="P11" s="6">
        <v>94</v>
      </c>
      <c r="Q11" s="6">
        <v>80</v>
      </c>
      <c r="R11" s="6">
        <v>80</v>
      </c>
    </row>
    <row r="12" spans="1:18" x14ac:dyDescent="0.25">
      <c r="A12" s="2">
        <v>10</v>
      </c>
      <c r="B12" s="2" t="s">
        <v>57</v>
      </c>
      <c r="C12" s="2" t="s">
        <v>58</v>
      </c>
      <c r="D12" s="2" t="s">
        <v>59</v>
      </c>
      <c r="E12" s="2">
        <f t="shared" si="0"/>
        <v>59.2</v>
      </c>
      <c r="F12" s="2">
        <f t="shared" si="2"/>
        <v>5.9200000000000008</v>
      </c>
      <c r="G12" s="5">
        <f t="shared" si="1"/>
        <v>0.27272727272727271</v>
      </c>
      <c r="H12" s="6">
        <v>85</v>
      </c>
      <c r="I12" s="6">
        <v>0</v>
      </c>
      <c r="J12" s="6">
        <v>0</v>
      </c>
      <c r="K12" s="6">
        <v>90</v>
      </c>
      <c r="L12" s="6">
        <v>82</v>
      </c>
      <c r="M12" s="6">
        <v>0</v>
      </c>
      <c r="N12" s="6">
        <v>85</v>
      </c>
      <c r="O12" s="6">
        <v>70</v>
      </c>
      <c r="P12" s="6">
        <v>95</v>
      </c>
      <c r="Q12" s="6">
        <v>85</v>
      </c>
      <c r="R12" s="6">
        <v>95</v>
      </c>
    </row>
    <row r="13" spans="1:18" x14ac:dyDescent="0.25">
      <c r="A13" s="2">
        <v>11</v>
      </c>
      <c r="B13" s="2" t="s">
        <v>23</v>
      </c>
      <c r="C13" s="2" t="s">
        <v>24</v>
      </c>
      <c r="D13" s="2" t="s">
        <v>25</v>
      </c>
      <c r="E13" s="2">
        <f t="shared" si="0"/>
        <v>95.8</v>
      </c>
      <c r="F13" s="2">
        <f t="shared" si="2"/>
        <v>9.58</v>
      </c>
      <c r="G13" s="5">
        <f t="shared" si="1"/>
        <v>0</v>
      </c>
      <c r="H13" s="6">
        <v>95</v>
      </c>
      <c r="I13" s="6">
        <v>100</v>
      </c>
      <c r="J13" s="6">
        <v>98</v>
      </c>
      <c r="K13" s="6">
        <v>94</v>
      </c>
      <c r="L13" s="6">
        <v>100</v>
      </c>
      <c r="M13" s="6">
        <v>95</v>
      </c>
      <c r="N13" s="6">
        <v>98</v>
      </c>
      <c r="O13" s="6">
        <v>100</v>
      </c>
      <c r="P13" s="6">
        <v>90</v>
      </c>
      <c r="Q13" s="6">
        <v>88</v>
      </c>
      <c r="R13" s="6">
        <v>90</v>
      </c>
    </row>
    <row r="14" spans="1:18" x14ac:dyDescent="0.25">
      <c r="A14" s="2">
        <v>12</v>
      </c>
      <c r="B14" s="2" t="s">
        <v>60</v>
      </c>
      <c r="C14" s="2" t="s">
        <v>61</v>
      </c>
      <c r="D14" s="2" t="s">
        <v>62</v>
      </c>
      <c r="E14" s="2">
        <f t="shared" si="0"/>
        <v>89.3</v>
      </c>
      <c r="F14" s="2">
        <f t="shared" si="2"/>
        <v>8.93</v>
      </c>
      <c r="G14" s="5">
        <f t="shared" si="1"/>
        <v>9.0909090909090912E-2</v>
      </c>
      <c r="H14" s="6">
        <v>87</v>
      </c>
      <c r="I14" s="6">
        <v>95</v>
      </c>
      <c r="J14" s="6">
        <v>72</v>
      </c>
      <c r="K14" s="6">
        <v>85</v>
      </c>
      <c r="L14" s="6">
        <v>95</v>
      </c>
      <c r="M14" s="6">
        <v>90</v>
      </c>
      <c r="N14" s="6">
        <v>95</v>
      </c>
      <c r="O14" s="6">
        <v>98</v>
      </c>
      <c r="P14" s="6">
        <v>88</v>
      </c>
      <c r="Q14" s="6">
        <v>88</v>
      </c>
      <c r="R14" s="6">
        <v>0</v>
      </c>
    </row>
    <row r="15" spans="1:18" x14ac:dyDescent="0.25">
      <c r="A15" s="2">
        <v>13</v>
      </c>
      <c r="B15" s="2" t="s">
        <v>49</v>
      </c>
      <c r="C15" s="2" t="s">
        <v>100</v>
      </c>
      <c r="D15" s="2" t="s">
        <v>50</v>
      </c>
      <c r="E15" s="2">
        <f t="shared" si="0"/>
        <v>61.6</v>
      </c>
      <c r="F15" s="2">
        <f t="shared" si="2"/>
        <v>6.16</v>
      </c>
      <c r="G15" s="5">
        <f t="shared" si="1"/>
        <v>0.18181818181818182</v>
      </c>
      <c r="H15" s="6">
        <v>70</v>
      </c>
      <c r="I15" s="6">
        <v>50</v>
      </c>
      <c r="J15" s="6">
        <v>55</v>
      </c>
      <c r="K15" s="6">
        <v>65</v>
      </c>
      <c r="L15" s="6">
        <v>50</v>
      </c>
      <c r="M15" s="6">
        <v>0</v>
      </c>
      <c r="N15" s="6">
        <v>85</v>
      </c>
      <c r="O15" s="6">
        <v>96</v>
      </c>
      <c r="P15" s="6">
        <v>78</v>
      </c>
      <c r="Q15" s="6">
        <v>67</v>
      </c>
      <c r="R15" s="6">
        <v>0</v>
      </c>
    </row>
    <row r="16" spans="1:18" x14ac:dyDescent="0.25">
      <c r="A16" s="2">
        <v>14</v>
      </c>
      <c r="B16" s="2" t="s">
        <v>26</v>
      </c>
      <c r="C16" s="2" t="s">
        <v>27</v>
      </c>
      <c r="D16" s="2" t="s">
        <v>28</v>
      </c>
      <c r="E16" s="2">
        <f t="shared" si="0"/>
        <v>73.599999999999994</v>
      </c>
      <c r="F16" s="2">
        <f t="shared" si="2"/>
        <v>7.3599999999999994</v>
      </c>
      <c r="G16" s="5">
        <f t="shared" si="1"/>
        <v>9.0909090909090912E-2</v>
      </c>
      <c r="H16" s="6">
        <v>82</v>
      </c>
      <c r="I16" s="6">
        <v>90</v>
      </c>
      <c r="J16" s="6">
        <v>88</v>
      </c>
      <c r="K16" s="6">
        <v>0</v>
      </c>
      <c r="L16" s="6">
        <v>88</v>
      </c>
      <c r="M16" s="6">
        <v>50</v>
      </c>
      <c r="N16" s="6">
        <v>85</v>
      </c>
      <c r="O16" s="6">
        <v>70</v>
      </c>
      <c r="P16" s="6">
        <v>88</v>
      </c>
      <c r="Q16" s="6">
        <v>95</v>
      </c>
      <c r="R16" s="6">
        <v>80</v>
      </c>
    </row>
    <row r="17" spans="1:18" x14ac:dyDescent="0.25">
      <c r="A17" s="2">
        <v>15</v>
      </c>
      <c r="B17" s="2" t="s">
        <v>54</v>
      </c>
      <c r="C17" s="2" t="s">
        <v>55</v>
      </c>
      <c r="D17" s="2" t="s">
        <v>56</v>
      </c>
      <c r="E17" s="2">
        <f t="shared" si="0"/>
        <v>30</v>
      </c>
      <c r="F17" s="2">
        <f t="shared" si="2"/>
        <v>3</v>
      </c>
      <c r="G17" s="5">
        <f t="shared" si="1"/>
        <v>0.54545454545454541</v>
      </c>
      <c r="H17" s="6">
        <v>65</v>
      </c>
      <c r="I17" s="6">
        <v>45</v>
      </c>
      <c r="J17" s="6">
        <v>0</v>
      </c>
      <c r="K17" s="6">
        <v>0</v>
      </c>
      <c r="L17" s="6">
        <v>70</v>
      </c>
      <c r="M17" s="6">
        <v>0</v>
      </c>
      <c r="N17" s="6">
        <v>0</v>
      </c>
      <c r="O17" s="6">
        <v>60</v>
      </c>
      <c r="P17" s="6">
        <v>60</v>
      </c>
      <c r="Q17" s="6">
        <v>0</v>
      </c>
      <c r="R17" s="6">
        <v>0</v>
      </c>
    </row>
    <row r="18" spans="1:18" x14ac:dyDescent="0.25">
      <c r="A18" s="2">
        <v>16</v>
      </c>
      <c r="B18" s="2" t="s">
        <v>12</v>
      </c>
      <c r="C18" s="2" t="s">
        <v>13</v>
      </c>
      <c r="D18" s="2" t="s">
        <v>14</v>
      </c>
      <c r="E18" s="2">
        <f t="shared" si="0"/>
        <v>66.2</v>
      </c>
      <c r="F18" s="2">
        <f t="shared" si="2"/>
        <v>6.620000000000001</v>
      </c>
      <c r="G18" s="5">
        <f t="shared" si="1"/>
        <v>0</v>
      </c>
      <c r="H18" s="6">
        <v>96</v>
      </c>
      <c r="I18" s="6">
        <v>20</v>
      </c>
      <c r="J18" s="6">
        <v>55</v>
      </c>
      <c r="K18" s="6">
        <v>70</v>
      </c>
      <c r="L18" s="6">
        <v>65</v>
      </c>
      <c r="M18" s="6">
        <v>50</v>
      </c>
      <c r="N18" s="6">
        <v>88</v>
      </c>
      <c r="O18" s="6">
        <v>73</v>
      </c>
      <c r="P18" s="6">
        <v>70</v>
      </c>
      <c r="Q18" s="6">
        <v>75</v>
      </c>
      <c r="R18" s="6">
        <v>70</v>
      </c>
    </row>
    <row r="19" spans="1:18" x14ac:dyDescent="0.25">
      <c r="A19" s="2">
        <v>17</v>
      </c>
      <c r="B19" s="2" t="s">
        <v>12</v>
      </c>
      <c r="C19" s="2" t="s">
        <v>47</v>
      </c>
      <c r="D19" s="2" t="s">
        <v>48</v>
      </c>
      <c r="E19" s="2">
        <f t="shared" si="0"/>
        <v>62.2</v>
      </c>
      <c r="F19" s="2"/>
      <c r="G19" s="5">
        <f t="shared" si="1"/>
        <v>0.27272727272727271</v>
      </c>
      <c r="H19" s="6">
        <v>75</v>
      </c>
      <c r="I19" s="6">
        <v>90</v>
      </c>
      <c r="J19" s="6">
        <v>90</v>
      </c>
      <c r="K19" s="6">
        <v>72</v>
      </c>
      <c r="L19" s="6">
        <v>82</v>
      </c>
      <c r="M19" s="6">
        <v>50</v>
      </c>
      <c r="N19" s="6">
        <v>75</v>
      </c>
      <c r="O19" s="6">
        <v>88</v>
      </c>
      <c r="P19" s="6">
        <v>0</v>
      </c>
      <c r="Q19" s="6">
        <v>0</v>
      </c>
      <c r="R19" s="6">
        <v>0</v>
      </c>
    </row>
    <row r="20" spans="1:18" x14ac:dyDescent="0.25">
      <c r="A20" s="2">
        <v>18</v>
      </c>
      <c r="B20" s="2" t="s">
        <v>3</v>
      </c>
      <c r="C20" s="2" t="s">
        <v>4</v>
      </c>
      <c r="D20" s="2" t="s">
        <v>5</v>
      </c>
      <c r="E20" s="2">
        <f t="shared" si="0"/>
        <v>88.6</v>
      </c>
      <c r="F20" s="2">
        <f t="shared" si="2"/>
        <v>8.86</v>
      </c>
      <c r="G20" s="5">
        <f t="shared" si="1"/>
        <v>9.0909090909090912E-2</v>
      </c>
      <c r="H20" s="6">
        <v>90</v>
      </c>
      <c r="I20" s="6">
        <v>90</v>
      </c>
      <c r="J20" s="6">
        <v>92</v>
      </c>
      <c r="K20" s="6">
        <v>92</v>
      </c>
      <c r="L20" s="6">
        <v>82</v>
      </c>
      <c r="M20" s="6">
        <v>80</v>
      </c>
      <c r="N20" s="6">
        <v>100</v>
      </c>
      <c r="O20" s="6">
        <v>100</v>
      </c>
      <c r="P20" s="6">
        <v>70</v>
      </c>
      <c r="Q20" s="6">
        <v>90</v>
      </c>
      <c r="R20" s="6">
        <v>0</v>
      </c>
    </row>
    <row r="21" spans="1:18" x14ac:dyDescent="0.25">
      <c r="A21" s="2">
        <v>19</v>
      </c>
      <c r="B21" s="2" t="s">
        <v>75</v>
      </c>
      <c r="C21" s="2" t="s">
        <v>76</v>
      </c>
      <c r="D21" s="2" t="s">
        <v>77</v>
      </c>
      <c r="E21" s="2">
        <f t="shared" si="0"/>
        <v>44.5</v>
      </c>
      <c r="F21" s="2">
        <f t="shared" si="2"/>
        <v>4.45</v>
      </c>
      <c r="G21" s="5">
        <f t="shared" si="1"/>
        <v>0.45454545454545453</v>
      </c>
      <c r="H21" s="6">
        <v>65</v>
      </c>
      <c r="I21" s="6">
        <v>85</v>
      </c>
      <c r="J21" s="6">
        <v>0</v>
      </c>
      <c r="K21" s="6">
        <v>0</v>
      </c>
      <c r="L21" s="6">
        <v>90</v>
      </c>
      <c r="M21" s="6">
        <v>0</v>
      </c>
      <c r="N21" s="6">
        <v>65</v>
      </c>
      <c r="O21" s="6">
        <v>50</v>
      </c>
      <c r="P21" s="6">
        <v>90</v>
      </c>
      <c r="Q21" s="6">
        <v>0</v>
      </c>
      <c r="R21" s="6">
        <v>0</v>
      </c>
    </row>
    <row r="22" spans="1:18" x14ac:dyDescent="0.25">
      <c r="A22" s="2">
        <v>20</v>
      </c>
      <c r="B22" s="2" t="s">
        <v>44</v>
      </c>
      <c r="C22" s="2" t="s">
        <v>45</v>
      </c>
      <c r="D22" s="2" t="s">
        <v>46</v>
      </c>
      <c r="E22" s="2">
        <f t="shared" si="0"/>
        <v>87.7</v>
      </c>
      <c r="F22" s="2">
        <f t="shared" si="2"/>
        <v>8.7700000000000014</v>
      </c>
      <c r="G22" s="5">
        <f t="shared" si="1"/>
        <v>0</v>
      </c>
      <c r="H22" s="6">
        <v>95</v>
      </c>
      <c r="I22" s="6">
        <v>90</v>
      </c>
      <c r="J22" s="6">
        <v>99</v>
      </c>
      <c r="K22" s="6">
        <v>75</v>
      </c>
      <c r="L22" s="6">
        <v>90</v>
      </c>
      <c r="M22" s="6">
        <v>70</v>
      </c>
      <c r="N22" s="6">
        <v>85</v>
      </c>
      <c r="O22" s="6">
        <v>93</v>
      </c>
      <c r="P22" s="6">
        <v>90</v>
      </c>
      <c r="Q22" s="6">
        <v>90</v>
      </c>
      <c r="R22" s="6">
        <v>85</v>
      </c>
    </row>
    <row r="23" spans="1:18" x14ac:dyDescent="0.25">
      <c r="A23" s="2">
        <v>21</v>
      </c>
      <c r="B23" s="2" t="s">
        <v>78</v>
      </c>
      <c r="C23" s="2" t="s">
        <v>79</v>
      </c>
      <c r="D23" s="2" t="s">
        <v>80</v>
      </c>
      <c r="E23" s="2">
        <f t="shared" si="0"/>
        <v>74.7</v>
      </c>
      <c r="F23" s="2">
        <f t="shared" si="2"/>
        <v>7.4700000000000006</v>
      </c>
      <c r="G23" s="5">
        <f t="shared" si="1"/>
        <v>9.0909090909090912E-2</v>
      </c>
      <c r="H23" s="6">
        <v>97</v>
      </c>
      <c r="I23" s="6">
        <v>88</v>
      </c>
      <c r="J23" s="6">
        <v>75</v>
      </c>
      <c r="K23" s="6">
        <v>65</v>
      </c>
      <c r="L23" s="6">
        <v>85</v>
      </c>
      <c r="M23" s="6">
        <v>0</v>
      </c>
      <c r="N23" s="6">
        <v>75</v>
      </c>
      <c r="O23" s="6">
        <v>80</v>
      </c>
      <c r="P23" s="6">
        <v>92</v>
      </c>
      <c r="Q23" s="6">
        <v>90</v>
      </c>
      <c r="R23" s="6">
        <v>72</v>
      </c>
    </row>
    <row r="24" spans="1:18" x14ac:dyDescent="0.25">
      <c r="A24" s="2">
        <v>22</v>
      </c>
      <c r="B24" s="2" t="s">
        <v>6</v>
      </c>
      <c r="C24" s="2" t="s">
        <v>7</v>
      </c>
      <c r="D24" s="2" t="s">
        <v>8</v>
      </c>
      <c r="E24" s="2">
        <f t="shared" si="0"/>
        <v>89.6</v>
      </c>
      <c r="F24" s="2">
        <f t="shared" si="2"/>
        <v>8.9599999999999991</v>
      </c>
      <c r="G24" s="5">
        <f t="shared" si="1"/>
        <v>0</v>
      </c>
      <c r="H24" s="6">
        <v>88</v>
      </c>
      <c r="I24" s="6">
        <v>92</v>
      </c>
      <c r="J24" s="6">
        <v>85</v>
      </c>
      <c r="K24" s="6">
        <v>80</v>
      </c>
      <c r="L24" s="6">
        <v>92</v>
      </c>
      <c r="M24" s="6">
        <v>92</v>
      </c>
      <c r="N24" s="6">
        <v>90</v>
      </c>
      <c r="O24" s="6">
        <v>97</v>
      </c>
      <c r="P24" s="6">
        <v>100</v>
      </c>
      <c r="Q24" s="6">
        <v>80</v>
      </c>
      <c r="R24" s="6">
        <v>87</v>
      </c>
    </row>
    <row r="25" spans="1:18" x14ac:dyDescent="0.25">
      <c r="A25" s="2">
        <v>23</v>
      </c>
      <c r="B25" s="2" t="s">
        <v>81</v>
      </c>
      <c r="C25" s="2" t="s">
        <v>82</v>
      </c>
      <c r="D25" s="2" t="s">
        <v>83</v>
      </c>
      <c r="E25" s="2">
        <f t="shared" si="0"/>
        <v>85.7</v>
      </c>
      <c r="F25" s="2">
        <f t="shared" si="2"/>
        <v>8.57</v>
      </c>
      <c r="G25" s="5">
        <f t="shared" si="1"/>
        <v>0</v>
      </c>
      <c r="H25" s="6">
        <v>80</v>
      </c>
      <c r="I25" s="6">
        <v>90</v>
      </c>
      <c r="J25" s="6">
        <v>100</v>
      </c>
      <c r="K25" s="6">
        <v>70</v>
      </c>
      <c r="L25" s="6">
        <v>96</v>
      </c>
      <c r="M25" s="6">
        <v>55</v>
      </c>
      <c r="N25" s="6">
        <v>90</v>
      </c>
      <c r="O25" s="6">
        <v>98</v>
      </c>
      <c r="P25" s="6">
        <v>88</v>
      </c>
      <c r="Q25" s="6">
        <v>90</v>
      </c>
      <c r="R25" s="6">
        <v>65</v>
      </c>
    </row>
    <row r="26" spans="1:18" x14ac:dyDescent="0.25">
      <c r="A26" s="2">
        <v>24</v>
      </c>
      <c r="B26" s="2" t="s">
        <v>9</v>
      </c>
      <c r="C26" s="2" t="s">
        <v>10</v>
      </c>
      <c r="D26" s="2" t="s">
        <v>11</v>
      </c>
      <c r="E26" s="2">
        <f t="shared" si="0"/>
        <v>43</v>
      </c>
      <c r="F26" s="2">
        <f t="shared" si="2"/>
        <v>4.3</v>
      </c>
      <c r="G26" s="5">
        <f t="shared" si="1"/>
        <v>0.45454545454545453</v>
      </c>
      <c r="H26" s="6">
        <v>78</v>
      </c>
      <c r="I26" s="6">
        <v>60</v>
      </c>
      <c r="J26" s="6">
        <v>0</v>
      </c>
      <c r="K26" s="6">
        <v>0</v>
      </c>
      <c r="L26" s="6">
        <v>0</v>
      </c>
      <c r="M26" s="6">
        <v>0</v>
      </c>
      <c r="N26" s="6">
        <v>60</v>
      </c>
      <c r="O26" s="6">
        <v>60</v>
      </c>
      <c r="P26" s="6">
        <v>92</v>
      </c>
      <c r="Q26" s="6">
        <v>80</v>
      </c>
      <c r="R26" s="6">
        <v>0</v>
      </c>
    </row>
    <row r="27" spans="1:18" x14ac:dyDescent="0.25">
      <c r="A27" s="2">
        <v>25</v>
      </c>
      <c r="B27" s="2" t="s">
        <v>66</v>
      </c>
      <c r="C27" s="2" t="s">
        <v>67</v>
      </c>
      <c r="D27" s="2" t="s">
        <v>68</v>
      </c>
      <c r="E27" s="2">
        <f t="shared" si="0"/>
        <v>72.7</v>
      </c>
      <c r="F27" s="2">
        <f t="shared" si="2"/>
        <v>7.2700000000000005</v>
      </c>
      <c r="G27" s="5">
        <f t="shared" si="1"/>
        <v>9.0909090909090912E-2</v>
      </c>
      <c r="H27" s="6">
        <v>85</v>
      </c>
      <c r="I27" s="6">
        <v>72</v>
      </c>
      <c r="J27" s="6">
        <v>80</v>
      </c>
      <c r="K27" s="6">
        <v>65</v>
      </c>
      <c r="L27" s="6">
        <v>85</v>
      </c>
      <c r="M27" s="6">
        <v>0</v>
      </c>
      <c r="N27" s="6">
        <v>75</v>
      </c>
      <c r="O27" s="6">
        <v>95</v>
      </c>
      <c r="P27" s="6">
        <v>90</v>
      </c>
      <c r="Q27" s="6">
        <v>80</v>
      </c>
      <c r="R27" s="6">
        <v>68</v>
      </c>
    </row>
    <row r="28" spans="1:18" x14ac:dyDescent="0.25">
      <c r="A28" s="2">
        <v>26</v>
      </c>
      <c r="B28" s="2" t="s">
        <v>72</v>
      </c>
      <c r="C28" s="2" t="s">
        <v>73</v>
      </c>
      <c r="D28" s="2" t="s">
        <v>74</v>
      </c>
      <c r="E28" s="2">
        <f t="shared" si="0"/>
        <v>56.3</v>
      </c>
      <c r="F28" s="2">
        <f t="shared" si="2"/>
        <v>5.63</v>
      </c>
      <c r="G28" s="5">
        <f t="shared" si="1"/>
        <v>0.27272727272727271</v>
      </c>
      <c r="H28" s="6">
        <v>90</v>
      </c>
      <c r="I28" s="6">
        <v>68</v>
      </c>
      <c r="J28" s="6">
        <v>75</v>
      </c>
      <c r="K28" s="6">
        <v>0</v>
      </c>
      <c r="L28" s="6">
        <v>0</v>
      </c>
      <c r="M28" s="6">
        <v>0</v>
      </c>
      <c r="N28" s="6">
        <v>90</v>
      </c>
      <c r="O28" s="6">
        <v>75</v>
      </c>
      <c r="P28" s="6">
        <v>75</v>
      </c>
      <c r="Q28" s="6">
        <v>90</v>
      </c>
      <c r="R28" s="6">
        <v>85</v>
      </c>
    </row>
    <row r="29" spans="1:18" x14ac:dyDescent="0.25">
      <c r="A29" s="2">
        <v>27</v>
      </c>
      <c r="B29" s="2" t="s">
        <v>38</v>
      </c>
      <c r="C29" s="2" t="s">
        <v>39</v>
      </c>
      <c r="D29" s="2" t="s">
        <v>40</v>
      </c>
      <c r="E29" s="2">
        <f t="shared" si="0"/>
        <v>91.6</v>
      </c>
      <c r="F29" s="2">
        <f t="shared" si="2"/>
        <v>9.16</v>
      </c>
      <c r="G29" s="5">
        <f t="shared" si="1"/>
        <v>0</v>
      </c>
      <c r="H29" s="6">
        <v>90</v>
      </c>
      <c r="I29" s="6">
        <v>98</v>
      </c>
      <c r="J29" s="6">
        <v>100</v>
      </c>
      <c r="K29" s="6">
        <v>80</v>
      </c>
      <c r="L29" s="6">
        <v>96</v>
      </c>
      <c r="M29" s="6">
        <v>85</v>
      </c>
      <c r="N29" s="6">
        <v>90</v>
      </c>
      <c r="O29" s="6">
        <v>99</v>
      </c>
      <c r="P29" s="6">
        <v>88</v>
      </c>
      <c r="Q29" s="6">
        <v>90</v>
      </c>
      <c r="R29" s="6">
        <v>85</v>
      </c>
    </row>
    <row r="30" spans="1:18" x14ac:dyDescent="0.25">
      <c r="A30" s="2">
        <v>28</v>
      </c>
      <c r="B30" s="2" t="s">
        <v>101</v>
      </c>
      <c r="C30" s="2" t="s">
        <v>102</v>
      </c>
      <c r="D30" s="2" t="s">
        <v>103</v>
      </c>
      <c r="E30" s="2"/>
      <c r="F30" s="2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2">
        <v>29</v>
      </c>
      <c r="B31" s="2" t="s">
        <v>63</v>
      </c>
      <c r="C31" s="2" t="s">
        <v>64</v>
      </c>
      <c r="D31" s="2" t="s">
        <v>65</v>
      </c>
      <c r="E31" s="2">
        <f>AVERAGE(H31:Q31)</f>
        <v>61.1</v>
      </c>
      <c r="F31" s="2">
        <f t="shared" si="2"/>
        <v>6.11</v>
      </c>
      <c r="G31" s="5">
        <f>COUNTIF(H31:R31,0)/COUNT(H31:R31)</f>
        <v>0.27272727272727271</v>
      </c>
      <c r="H31" s="6">
        <v>95</v>
      </c>
      <c r="I31" s="6">
        <v>80</v>
      </c>
      <c r="J31" s="6">
        <v>99</v>
      </c>
      <c r="K31" s="6">
        <v>0</v>
      </c>
      <c r="L31" s="6">
        <v>0</v>
      </c>
      <c r="M31" s="6">
        <v>0</v>
      </c>
      <c r="N31" s="6">
        <v>70</v>
      </c>
      <c r="O31" s="6">
        <v>99</v>
      </c>
      <c r="P31" s="6">
        <v>88</v>
      </c>
      <c r="Q31" s="6">
        <v>80</v>
      </c>
      <c r="R31" s="6">
        <v>88</v>
      </c>
    </row>
  </sheetData>
  <conditionalFormatting sqref="G3:G31">
    <cfRule type="cellIs" dxfId="0" priority="1" operator="greaterThan">
      <formula>0.15</formula>
    </cfRule>
  </conditionalFormatting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70" zoomScaleNormal="70" workbookViewId="0">
      <selection activeCell="E28" sqref="E28"/>
    </sheetView>
  </sheetViews>
  <sheetFormatPr baseColWidth="10" defaultRowHeight="15" x14ac:dyDescent="0.25"/>
  <sheetData>
    <row r="1" spans="1:6" x14ac:dyDescent="0.25">
      <c r="A1" s="4" t="s">
        <v>2</v>
      </c>
      <c r="B1" s="4" t="s">
        <v>84</v>
      </c>
      <c r="C1" s="4" t="s">
        <v>0</v>
      </c>
      <c r="D1" s="4" t="s">
        <v>1</v>
      </c>
      <c r="E1" s="8" t="s">
        <v>114</v>
      </c>
      <c r="F1" s="8" t="s">
        <v>116</v>
      </c>
    </row>
    <row r="2" spans="1:6" x14ac:dyDescent="0.25">
      <c r="A2" s="2">
        <v>1</v>
      </c>
      <c r="B2" s="2" t="s">
        <v>29</v>
      </c>
      <c r="C2" s="2" t="s">
        <v>30</v>
      </c>
      <c r="D2" s="2" t="s">
        <v>31</v>
      </c>
      <c r="E2" s="2">
        <v>100</v>
      </c>
      <c r="F2" s="2">
        <f>E2*5%</f>
        <v>5</v>
      </c>
    </row>
    <row r="3" spans="1:6" x14ac:dyDescent="0.25">
      <c r="A3" s="2">
        <v>2</v>
      </c>
      <c r="B3" s="2" t="s">
        <v>20</v>
      </c>
      <c r="C3" s="2" t="s">
        <v>21</v>
      </c>
      <c r="D3" s="2" t="s">
        <v>22</v>
      </c>
      <c r="E3" s="2"/>
      <c r="F3" s="2">
        <f t="shared" ref="F3:F30" si="0">E3*5%</f>
        <v>0</v>
      </c>
    </row>
    <row r="4" spans="1:6" x14ac:dyDescent="0.25">
      <c r="A4" s="2">
        <v>3</v>
      </c>
      <c r="B4" s="2" t="s">
        <v>41</v>
      </c>
      <c r="C4" s="2" t="s">
        <v>42</v>
      </c>
      <c r="D4" s="2" t="s">
        <v>43</v>
      </c>
      <c r="E4" s="2">
        <v>100</v>
      </c>
      <c r="F4" s="2">
        <f t="shared" si="0"/>
        <v>5</v>
      </c>
    </row>
    <row r="5" spans="1:6" x14ac:dyDescent="0.25">
      <c r="A5" s="2">
        <v>4</v>
      </c>
      <c r="B5" s="2" t="s">
        <v>69</v>
      </c>
      <c r="C5" s="2" t="s">
        <v>70</v>
      </c>
      <c r="D5" s="2" t="s">
        <v>71</v>
      </c>
      <c r="E5" s="2">
        <v>95</v>
      </c>
      <c r="F5" s="2">
        <f t="shared" si="0"/>
        <v>4.75</v>
      </c>
    </row>
    <row r="6" spans="1:6" x14ac:dyDescent="0.25">
      <c r="A6" s="2">
        <v>5</v>
      </c>
      <c r="B6" s="2" t="s">
        <v>15</v>
      </c>
      <c r="C6" s="2" t="s">
        <v>16</v>
      </c>
      <c r="D6" s="2" t="s">
        <v>17</v>
      </c>
      <c r="E6" s="2">
        <v>96</v>
      </c>
      <c r="F6" s="2">
        <f t="shared" si="0"/>
        <v>4.8000000000000007</v>
      </c>
    </row>
    <row r="7" spans="1:6" x14ac:dyDescent="0.25">
      <c r="A7" s="2">
        <v>6</v>
      </c>
      <c r="B7" s="2" t="s">
        <v>15</v>
      </c>
      <c r="C7" s="2" t="s">
        <v>18</v>
      </c>
      <c r="D7" s="2" t="s">
        <v>19</v>
      </c>
      <c r="E7" s="2">
        <v>100</v>
      </c>
      <c r="F7" s="2">
        <f t="shared" si="0"/>
        <v>5</v>
      </c>
    </row>
    <row r="8" spans="1:6" x14ac:dyDescent="0.25">
      <c r="A8" s="2">
        <v>7</v>
      </c>
      <c r="B8" s="2" t="s">
        <v>35</v>
      </c>
      <c r="C8" s="2" t="s">
        <v>36</v>
      </c>
      <c r="D8" s="2" t="s">
        <v>37</v>
      </c>
      <c r="E8" s="2"/>
      <c r="F8" s="2">
        <f t="shared" si="0"/>
        <v>0</v>
      </c>
    </row>
    <row r="9" spans="1:6" x14ac:dyDescent="0.25">
      <c r="A9" s="2">
        <v>8</v>
      </c>
      <c r="B9" s="2" t="s">
        <v>32</v>
      </c>
      <c r="C9" s="2" t="s">
        <v>33</v>
      </c>
      <c r="D9" s="2" t="s">
        <v>34</v>
      </c>
      <c r="E9" s="2">
        <v>98</v>
      </c>
      <c r="F9" s="2">
        <f t="shared" si="0"/>
        <v>4.9000000000000004</v>
      </c>
    </row>
    <row r="10" spans="1:6" x14ac:dyDescent="0.25">
      <c r="A10" s="2">
        <v>9</v>
      </c>
      <c r="B10" s="2" t="s">
        <v>51</v>
      </c>
      <c r="C10" s="2" t="s">
        <v>52</v>
      </c>
      <c r="D10" s="2" t="s">
        <v>53</v>
      </c>
      <c r="E10" s="2">
        <v>100</v>
      </c>
      <c r="F10" s="2">
        <f t="shared" si="0"/>
        <v>5</v>
      </c>
    </row>
    <row r="11" spans="1:6" x14ac:dyDescent="0.25">
      <c r="A11" s="2">
        <v>10</v>
      </c>
      <c r="B11" s="2" t="s">
        <v>57</v>
      </c>
      <c r="C11" s="2" t="s">
        <v>58</v>
      </c>
      <c r="D11" s="2" t="s">
        <v>59</v>
      </c>
      <c r="E11" s="2">
        <v>100</v>
      </c>
      <c r="F11" s="2">
        <f t="shared" si="0"/>
        <v>5</v>
      </c>
    </row>
    <row r="12" spans="1:6" x14ac:dyDescent="0.25">
      <c r="A12" s="2">
        <v>11</v>
      </c>
      <c r="B12" s="2" t="s">
        <v>23</v>
      </c>
      <c r="C12" s="2" t="s">
        <v>24</v>
      </c>
      <c r="D12" s="2" t="s">
        <v>25</v>
      </c>
      <c r="E12" s="2">
        <v>90</v>
      </c>
      <c r="F12" s="2">
        <f t="shared" si="0"/>
        <v>4.5</v>
      </c>
    </row>
    <row r="13" spans="1:6" x14ac:dyDescent="0.25">
      <c r="A13" s="2">
        <v>12</v>
      </c>
      <c r="B13" s="2" t="s">
        <v>60</v>
      </c>
      <c r="C13" s="2" t="s">
        <v>61</v>
      </c>
      <c r="D13" s="2" t="s">
        <v>62</v>
      </c>
      <c r="E13" s="2">
        <v>90</v>
      </c>
      <c r="F13" s="2">
        <f t="shared" si="0"/>
        <v>4.5</v>
      </c>
    </row>
    <row r="14" spans="1:6" x14ac:dyDescent="0.25">
      <c r="A14" s="2">
        <v>13</v>
      </c>
      <c r="B14" s="2" t="s">
        <v>49</v>
      </c>
      <c r="C14" s="2" t="s">
        <v>100</v>
      </c>
      <c r="D14" s="2" t="s">
        <v>50</v>
      </c>
      <c r="E14" s="2">
        <v>98</v>
      </c>
      <c r="F14" s="2">
        <f t="shared" si="0"/>
        <v>4.9000000000000004</v>
      </c>
    </row>
    <row r="15" spans="1:6" x14ac:dyDescent="0.25">
      <c r="A15" s="2">
        <v>14</v>
      </c>
      <c r="B15" s="2" t="s">
        <v>26</v>
      </c>
      <c r="C15" s="2" t="s">
        <v>27</v>
      </c>
      <c r="D15" s="2" t="s">
        <v>28</v>
      </c>
      <c r="E15" s="2">
        <v>97</v>
      </c>
      <c r="F15" s="2">
        <f t="shared" si="0"/>
        <v>4.8500000000000005</v>
      </c>
    </row>
    <row r="16" spans="1:6" x14ac:dyDescent="0.25">
      <c r="A16" s="2">
        <v>15</v>
      </c>
      <c r="B16" s="2" t="s">
        <v>54</v>
      </c>
      <c r="C16" s="2" t="s">
        <v>55</v>
      </c>
      <c r="D16" s="2" t="s">
        <v>56</v>
      </c>
      <c r="E16" s="2">
        <v>100</v>
      </c>
      <c r="F16" s="2">
        <f t="shared" si="0"/>
        <v>5</v>
      </c>
    </row>
    <row r="17" spans="1:6" x14ac:dyDescent="0.25">
      <c r="A17" s="2">
        <v>16</v>
      </c>
      <c r="B17" s="2" t="s">
        <v>12</v>
      </c>
      <c r="C17" s="2" t="s">
        <v>13</v>
      </c>
      <c r="D17" s="2" t="s">
        <v>14</v>
      </c>
      <c r="E17" s="2">
        <v>90</v>
      </c>
      <c r="F17" s="2">
        <f t="shared" si="0"/>
        <v>4.5</v>
      </c>
    </row>
    <row r="18" spans="1:6" x14ac:dyDescent="0.25">
      <c r="A18" s="2">
        <v>17</v>
      </c>
      <c r="B18" s="2" t="s">
        <v>12</v>
      </c>
      <c r="C18" s="2" t="s">
        <v>47</v>
      </c>
      <c r="D18" s="2" t="s">
        <v>48</v>
      </c>
      <c r="E18" s="2"/>
      <c r="F18" s="2">
        <f t="shared" si="0"/>
        <v>0</v>
      </c>
    </row>
    <row r="19" spans="1:6" x14ac:dyDescent="0.25">
      <c r="A19" s="2">
        <v>18</v>
      </c>
      <c r="B19" s="2" t="s">
        <v>3</v>
      </c>
      <c r="C19" s="2" t="s">
        <v>4</v>
      </c>
      <c r="D19" s="2" t="s">
        <v>5</v>
      </c>
      <c r="E19" s="2">
        <v>95</v>
      </c>
      <c r="F19" s="2">
        <f t="shared" si="0"/>
        <v>4.75</v>
      </c>
    </row>
    <row r="20" spans="1:6" x14ac:dyDescent="0.25">
      <c r="A20" s="2">
        <v>19</v>
      </c>
      <c r="B20" s="2" t="s">
        <v>75</v>
      </c>
      <c r="C20" s="2" t="s">
        <v>76</v>
      </c>
      <c r="D20" s="2" t="s">
        <v>77</v>
      </c>
      <c r="E20" s="2">
        <v>100</v>
      </c>
      <c r="F20" s="2">
        <f t="shared" si="0"/>
        <v>5</v>
      </c>
    </row>
    <row r="21" spans="1:6" x14ac:dyDescent="0.25">
      <c r="A21" s="2">
        <v>20</v>
      </c>
      <c r="B21" s="2" t="s">
        <v>44</v>
      </c>
      <c r="C21" s="2" t="s">
        <v>45</v>
      </c>
      <c r="D21" s="2" t="s">
        <v>46</v>
      </c>
      <c r="E21" s="2">
        <v>97</v>
      </c>
      <c r="F21" s="2">
        <f t="shared" si="0"/>
        <v>4.8500000000000005</v>
      </c>
    </row>
    <row r="22" spans="1:6" x14ac:dyDescent="0.25">
      <c r="A22" s="2">
        <v>21</v>
      </c>
      <c r="B22" s="2" t="s">
        <v>78</v>
      </c>
      <c r="C22" s="2" t="s">
        <v>79</v>
      </c>
      <c r="D22" s="2" t="s">
        <v>80</v>
      </c>
      <c r="E22" s="2">
        <v>96</v>
      </c>
      <c r="F22" s="2">
        <f t="shared" si="0"/>
        <v>4.8000000000000007</v>
      </c>
    </row>
    <row r="23" spans="1:6" x14ac:dyDescent="0.25">
      <c r="A23" s="2">
        <v>22</v>
      </c>
      <c r="B23" s="2" t="s">
        <v>6</v>
      </c>
      <c r="C23" s="2" t="s">
        <v>7</v>
      </c>
      <c r="D23" s="2" t="s">
        <v>8</v>
      </c>
      <c r="E23" s="2">
        <v>98</v>
      </c>
      <c r="F23" s="2">
        <f t="shared" si="0"/>
        <v>4.9000000000000004</v>
      </c>
    </row>
    <row r="24" spans="1:6" x14ac:dyDescent="0.25">
      <c r="A24" s="2">
        <v>23</v>
      </c>
      <c r="B24" s="2" t="s">
        <v>81</v>
      </c>
      <c r="C24" s="2" t="s">
        <v>82</v>
      </c>
      <c r="D24" s="2" t="s">
        <v>83</v>
      </c>
      <c r="E24" s="2">
        <v>100</v>
      </c>
      <c r="F24" s="2">
        <f t="shared" si="0"/>
        <v>5</v>
      </c>
    </row>
    <row r="25" spans="1:6" x14ac:dyDescent="0.25">
      <c r="A25" s="2">
        <v>24</v>
      </c>
      <c r="B25" s="2" t="s">
        <v>9</v>
      </c>
      <c r="C25" s="2" t="s">
        <v>10</v>
      </c>
      <c r="D25" s="2" t="s">
        <v>11</v>
      </c>
      <c r="E25" s="2">
        <v>94</v>
      </c>
      <c r="F25" s="2">
        <f t="shared" si="0"/>
        <v>4.7</v>
      </c>
    </row>
    <row r="26" spans="1:6" x14ac:dyDescent="0.25">
      <c r="A26" s="2">
        <v>25</v>
      </c>
      <c r="B26" s="2" t="s">
        <v>66</v>
      </c>
      <c r="C26" s="2" t="s">
        <v>67</v>
      </c>
      <c r="D26" s="2" t="s">
        <v>68</v>
      </c>
      <c r="E26" s="2">
        <v>75</v>
      </c>
      <c r="F26" s="2">
        <f t="shared" si="0"/>
        <v>3.75</v>
      </c>
    </row>
    <row r="27" spans="1:6" x14ac:dyDescent="0.25">
      <c r="A27" s="2">
        <v>26</v>
      </c>
      <c r="B27" s="2" t="s">
        <v>72</v>
      </c>
      <c r="C27" s="2" t="s">
        <v>73</v>
      </c>
      <c r="D27" s="2" t="s">
        <v>74</v>
      </c>
      <c r="E27" s="2">
        <v>96</v>
      </c>
      <c r="F27" s="2">
        <f t="shared" si="0"/>
        <v>4.8000000000000007</v>
      </c>
    </row>
    <row r="28" spans="1:6" x14ac:dyDescent="0.25">
      <c r="A28" s="2">
        <v>27</v>
      </c>
      <c r="B28" s="2" t="s">
        <v>38</v>
      </c>
      <c r="C28" s="2" t="s">
        <v>39</v>
      </c>
      <c r="D28" s="2" t="s">
        <v>40</v>
      </c>
      <c r="E28" s="2">
        <v>100</v>
      </c>
      <c r="F28" s="2">
        <f t="shared" si="0"/>
        <v>5</v>
      </c>
    </row>
    <row r="29" spans="1:6" x14ac:dyDescent="0.25">
      <c r="A29" s="2">
        <v>28</v>
      </c>
      <c r="B29" s="2" t="s">
        <v>101</v>
      </c>
      <c r="C29" s="2" t="s">
        <v>102</v>
      </c>
      <c r="D29" s="2" t="s">
        <v>103</v>
      </c>
      <c r="E29" s="2"/>
      <c r="F29" s="2">
        <f t="shared" si="0"/>
        <v>0</v>
      </c>
    </row>
    <row r="30" spans="1:6" x14ac:dyDescent="0.25">
      <c r="A30" s="2">
        <v>29</v>
      </c>
      <c r="B30" s="2" t="s">
        <v>63</v>
      </c>
      <c r="C30" s="2" t="s">
        <v>64</v>
      </c>
      <c r="D30" s="2" t="s">
        <v>65</v>
      </c>
      <c r="E30" s="2">
        <v>95</v>
      </c>
      <c r="F30" s="2">
        <f t="shared" si="0"/>
        <v>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buscar-calificación</vt:lpstr>
      <vt:lpstr>calificación</vt:lpstr>
      <vt:lpstr>semestral</vt:lpstr>
      <vt:lpstr>laminas</vt:lpstr>
      <vt:lpstr>Parciales</vt:lpstr>
      <vt:lpstr>tareas</vt:lpstr>
      <vt:lpstr>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A. Garcia S.</dc:creator>
  <cp:lastModifiedBy>15aw002la</cp:lastModifiedBy>
  <dcterms:created xsi:type="dcterms:W3CDTF">2017-03-27T14:30:55Z</dcterms:created>
  <dcterms:modified xsi:type="dcterms:W3CDTF">2017-07-18T21:24:45Z</dcterms:modified>
</cp:coreProperties>
</file>